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.halaska\Desktop\"/>
    </mc:Choice>
  </mc:AlternateContent>
  <xr:revisionPtr revIDLastSave="0" documentId="13_ncr:1_{66D6D5FB-36A3-4465-B0EF-C1307B112FA4}" xr6:coauthVersionLast="47" xr6:coauthVersionMax="47" xr10:uidLastSave="{00000000-0000-0000-0000-000000000000}"/>
  <workbookProtection workbookAlgorithmName="SHA-512" workbookHashValue="PFIuqORUUfcJs541nhBgbsJNPz0KxMuogXrI79ds6oVXoPjYMW7y4u4PUTRQhYkwhQM3Lyr4Jm1Umv037Hw9hg==" workbookSaltValue="yQQDKloINOxYUHEaeMNlCQ==" workbookSpinCount="100000" lockStructure="1"/>
  <bookViews>
    <workbookView xWindow="-120" yWindow="-120" windowWidth="29040" windowHeight="15840" firstSheet="1" activeTab="1" xr2:uid="{00000000-000D-0000-FFFF-FFFF00000000}"/>
  </bookViews>
  <sheets>
    <sheet name="berekening 10d" sheetId="1" state="hidden" r:id="rId1"/>
    <sheet name="LINEO hydro 8 cm" sheetId="3" r:id="rId2"/>
    <sheet name="berekening 8d" sheetId="4" state="hidden" r:id="rId3"/>
  </sheets>
  <definedNames>
    <definedName name="_xlnm.Print_Area" localSheetId="1">'LINEO hydro 8 cm'!$B$1:$K$35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" l="1"/>
  <c r="F15" i="4"/>
  <c r="F14" i="4"/>
  <c r="F12" i="4"/>
  <c r="F33" i="4" s="1"/>
  <c r="E12" i="4"/>
  <c r="E27" i="4" s="1"/>
  <c r="D12" i="4"/>
  <c r="D21" i="4" s="1"/>
  <c r="E21" i="4" s="1"/>
  <c r="F11" i="4"/>
  <c r="F32" i="4" s="1"/>
  <c r="E11" i="4"/>
  <c r="E26" i="4" s="1"/>
  <c r="D11" i="4"/>
  <c r="D20" i="4" s="1"/>
  <c r="E20" i="4" s="1"/>
  <c r="F10" i="4"/>
  <c r="F31" i="4" s="1"/>
  <c r="E10" i="4"/>
  <c r="D10" i="4"/>
  <c r="F5" i="4"/>
  <c r="F4" i="4"/>
  <c r="F3" i="4"/>
  <c r="E28" i="3"/>
  <c r="D28" i="3"/>
  <c r="E27" i="3"/>
  <c r="D27" i="3"/>
  <c r="E26" i="3"/>
  <c r="D26" i="3"/>
  <c r="G17" i="3"/>
  <c r="F18" i="3" s="1"/>
  <c r="B18" i="3" l="1"/>
  <c r="I18" i="3"/>
  <c r="E13" i="4"/>
  <c r="J3" i="4"/>
  <c r="K3" i="4" s="1"/>
  <c r="I3" i="4"/>
  <c r="H3" i="4"/>
  <c r="H4" i="4"/>
  <c r="J4" i="4"/>
  <c r="K4" i="4" s="1"/>
  <c r="G5" i="4"/>
  <c r="J5" i="4"/>
  <c r="K5" i="4" s="1"/>
  <c r="I5" i="4"/>
  <c r="H5" i="4"/>
  <c r="E25" i="4"/>
  <c r="D25" i="4" s="1"/>
  <c r="F13" i="4"/>
  <c r="D13" i="4"/>
  <c r="D26" i="4"/>
  <c r="D27" i="4"/>
  <c r="F34" i="4"/>
  <c r="G3" i="4"/>
  <c r="I4" i="4"/>
  <c r="D19" i="4"/>
  <c r="G4" i="4"/>
  <c r="F16" i="4"/>
  <c r="B22" i="3" s="1"/>
  <c r="D28" i="4" l="1"/>
  <c r="E28" i="4"/>
  <c r="F26" i="4" s="1"/>
  <c r="E19" i="4"/>
  <c r="D22" i="4"/>
  <c r="F15" i="1"/>
  <c r="F14" i="1"/>
  <c r="F12" i="1"/>
  <c r="F11" i="1"/>
  <c r="F10" i="1"/>
  <c r="E12" i="1"/>
  <c r="E11" i="1"/>
  <c r="E10" i="1"/>
  <c r="D12" i="1"/>
  <c r="D11" i="1"/>
  <c r="D10" i="1"/>
  <c r="F27" i="4" l="1"/>
  <c r="F25" i="4"/>
  <c r="E22" i="4"/>
  <c r="F19" i="4" s="1"/>
  <c r="F16" i="1"/>
  <c r="F33" i="1"/>
  <c r="F32" i="1"/>
  <c r="F31" i="1"/>
  <c r="E27" i="1"/>
  <c r="D27" i="1" s="1"/>
  <c r="E26" i="1"/>
  <c r="D26" i="1" s="1"/>
  <c r="E25" i="1"/>
  <c r="D25" i="1" s="1"/>
  <c r="D21" i="1"/>
  <c r="E21" i="1" s="1"/>
  <c r="D20" i="1"/>
  <c r="E20" i="1" s="1"/>
  <c r="D19" i="1"/>
  <c r="E19" i="1" s="1"/>
  <c r="F13" i="1"/>
  <c r="E13" i="1"/>
  <c r="D13" i="1"/>
  <c r="F5" i="1"/>
  <c r="F4" i="1"/>
  <c r="F3" i="1"/>
  <c r="J3" i="1" s="1"/>
  <c r="K3" i="1" s="1"/>
  <c r="F28" i="4" l="1"/>
  <c r="J4" i="1"/>
  <c r="K4" i="1" s="1"/>
  <c r="G4" i="1"/>
  <c r="J5" i="1"/>
  <c r="K5" i="1" s="1"/>
  <c r="H5" i="1"/>
  <c r="G5" i="1"/>
  <c r="F39" i="4"/>
  <c r="F20" i="4"/>
  <c r="F40" i="4" s="1"/>
  <c r="H27" i="3" s="1"/>
  <c r="F21" i="4"/>
  <c r="F41" i="4" s="1"/>
  <c r="H28" i="3" s="1"/>
  <c r="I3" i="1"/>
  <c r="H3" i="1"/>
  <c r="I4" i="1"/>
  <c r="G3" i="1"/>
  <c r="H4" i="1"/>
  <c r="I5" i="1"/>
  <c r="E22" i="1"/>
  <c r="F19" i="1" s="1"/>
  <c r="D28" i="1"/>
  <c r="D22" i="1"/>
  <c r="F34" i="1"/>
  <c r="E28" i="1"/>
  <c r="F27" i="1" s="1"/>
  <c r="H26" i="3" l="1"/>
  <c r="F42" i="4"/>
  <c r="F22" i="4"/>
  <c r="F20" i="1"/>
  <c r="F21" i="1"/>
  <c r="F41" i="1" s="1"/>
  <c r="F26" i="1"/>
  <c r="F25" i="1"/>
  <c r="F39" i="1" s="1"/>
  <c r="H30" i="3" l="1"/>
  <c r="F40" i="1"/>
  <c r="F28" i="1"/>
  <c r="F22" i="1"/>
  <c r="F42" i="1" l="1"/>
  <c r="D32" i="1" l="1"/>
  <c r="D40" i="1" l="1"/>
  <c r="M40" i="1" s="1"/>
  <c r="E32" i="1"/>
  <c r="E40" i="1" s="1"/>
  <c r="J40" i="1" l="1"/>
  <c r="H40" i="1"/>
  <c r="I40" i="1"/>
  <c r="K40" i="1" s="1"/>
  <c r="L40" i="1" l="1"/>
  <c r="D33" i="1"/>
  <c r="D41" i="1" l="1"/>
  <c r="I41" i="1" s="1"/>
  <c r="E33" i="1"/>
  <c r="E41" i="1" s="1"/>
  <c r="H41" i="1" l="1"/>
  <c r="J41" i="1"/>
  <c r="M41" i="1"/>
  <c r="K41" i="1"/>
  <c r="L41" i="1" l="1"/>
  <c r="D31" i="1" l="1"/>
  <c r="D39" i="1" s="1"/>
  <c r="D34" i="1" l="1"/>
  <c r="E31" i="1"/>
  <c r="H39" i="1"/>
  <c r="H42" i="1" s="1"/>
  <c r="J39" i="1"/>
  <c r="I39" i="1"/>
  <c r="D42" i="1"/>
  <c r="M39" i="1"/>
  <c r="E39" i="1" l="1"/>
  <c r="K39" i="1" s="1"/>
  <c r="E34" i="1"/>
  <c r="J42" i="1"/>
  <c r="M42" i="1"/>
  <c r="I42" i="1"/>
  <c r="L39" i="1" l="1"/>
  <c r="E42" i="1"/>
  <c r="L42" i="1" s="1"/>
  <c r="K42" i="1" l="1"/>
  <c r="D31" i="4"/>
  <c r="E31" i="4" s="1"/>
  <c r="D32" i="4"/>
  <c r="D40" i="4" s="1"/>
  <c r="M40" i="4" s="1"/>
  <c r="I27" i="3" s="1"/>
  <c r="D33" i="4"/>
  <c r="D41" i="4" s="1"/>
  <c r="I41" i="4" s="1"/>
  <c r="E32" i="4"/>
  <c r="E40" i="4" s="1"/>
  <c r="G27" i="3" s="1"/>
  <c r="E33" i="4"/>
  <c r="E41" i="4" s="1"/>
  <c r="G28" i="3" s="1"/>
  <c r="D39" i="4" l="1"/>
  <c r="F26" i="3" s="1"/>
  <c r="D34" i="4"/>
  <c r="H40" i="4"/>
  <c r="I40" i="4"/>
  <c r="K40" i="4" s="1"/>
  <c r="K41" i="4"/>
  <c r="M41" i="4"/>
  <c r="I28" i="3" s="1"/>
  <c r="E34" i="4"/>
  <c r="E39" i="4"/>
  <c r="J41" i="4"/>
  <c r="J40" i="4"/>
  <c r="H41" i="4"/>
  <c r="F28" i="3"/>
  <c r="F27" i="3"/>
  <c r="J39" i="4" l="1"/>
  <c r="L39" i="4" s="1"/>
  <c r="M39" i="4"/>
  <c r="M42" i="4" s="1"/>
  <c r="D42" i="4"/>
  <c r="F30" i="3"/>
  <c r="H39" i="4"/>
  <c r="H42" i="4" s="1"/>
  <c r="I39" i="4"/>
  <c r="K39" i="4" s="1"/>
  <c r="J27" i="3"/>
  <c r="L40" i="4"/>
  <c r="J28" i="3"/>
  <c r="L41" i="4"/>
  <c r="E42" i="4"/>
  <c r="G26" i="3"/>
  <c r="G30" i="3" s="1"/>
  <c r="I26" i="3" l="1"/>
  <c r="I30" i="3" s="1"/>
  <c r="J26" i="3"/>
  <c r="J30" i="3" s="1"/>
  <c r="J42" i="4"/>
  <c r="L42" i="4" s="1"/>
  <c r="J32" i="3" s="1"/>
  <c r="I42" i="4"/>
  <c r="K42" i="4" s="1"/>
</calcChain>
</file>

<file path=xl/sharedStrings.xml><?xml version="1.0" encoding="utf-8"?>
<sst xmlns="http://schemas.openxmlformats.org/spreadsheetml/2006/main" count="129" uniqueCount="45">
  <si>
    <t>Hydro Lineo 0</t>
  </si>
  <si>
    <t>Hydro Lineo 22</t>
  </si>
  <si>
    <t>Hydro Lineo 40</t>
  </si>
  <si>
    <t>% grasvoeg</t>
  </si>
  <si>
    <t>% WTD</t>
  </si>
  <si>
    <t>oppervlakte  TOTAAL (m²)</t>
  </si>
  <si>
    <t>oppervlakte  Beton (m²)</t>
  </si>
  <si>
    <t>oppervlakte  gras (m²)</t>
  </si>
  <si>
    <t>oppervlakte  WTD (m²)</t>
  </si>
  <si>
    <t>OPP. VOEG
(m²)</t>
  </si>
  <si>
    <t>vulvolume  per steen (+/-) (m³)</t>
  </si>
  <si>
    <t>vulvolume per steen houdt geen rekening met de ruimte boven de afstandsnokken. De werkelijke waarden ligt  dus minimaal hoger dan bovengenoemde waarden.</t>
  </si>
  <si>
    <t># stenen</t>
  </si>
  <si>
    <t># m²</t>
  </si>
  <si>
    <t>aandeel (%)</t>
  </si>
  <si>
    <t>HL 0</t>
  </si>
  <si>
    <t>HL 22</t>
  </si>
  <si>
    <t>HL 40</t>
  </si>
  <si>
    <t>FOUT</t>
  </si>
  <si>
    <t>oppervlakte  grasvoeg (m²)</t>
  </si>
  <si>
    <t>oppervlakte  WTD-voeg (m²)</t>
  </si>
  <si>
    <t>aandeel grasvoeg (%)</t>
  </si>
  <si>
    <t>aandeel WTD-voeg (%)</t>
  </si>
  <si>
    <t>vulvolume (+/-)
(m³)</t>
  </si>
  <si>
    <t>Total</t>
  </si>
  <si>
    <r>
      <t>PV</t>
    </r>
    <r>
      <rPr>
        <b/>
        <vertAlign val="superscript"/>
        <sz val="10"/>
        <color theme="0"/>
        <rFont val="Verdana"/>
        <family val="2"/>
      </rPr>
      <t>(*)</t>
    </r>
  </si>
  <si>
    <r>
      <rPr>
        <vertAlign val="superscript"/>
        <sz val="10"/>
        <color theme="1"/>
        <rFont val="Verdana"/>
        <family val="2"/>
      </rPr>
      <t>(*)</t>
    </r>
    <r>
      <rPr>
        <sz val="10"/>
        <color theme="1"/>
        <rFont val="Verdana"/>
        <family val="2"/>
      </rPr>
      <t xml:space="preserve"> PV = priepustnosť vody</t>
    </r>
  </si>
  <si>
    <t>Objem (v m³) na vyplnenie drveným kamenivom alebo ornicou</t>
  </si>
  <si>
    <t>Lineo hydro 40%</t>
  </si>
  <si>
    <t>Lineo hydro    0%</t>
  </si>
  <si>
    <t>Otvor</t>
  </si>
  <si>
    <t>Celková plocha
 (m²)</t>
  </si>
  <si>
    <r>
      <t>Plocha PV</t>
    </r>
    <r>
      <rPr>
        <b/>
        <vertAlign val="superscript"/>
        <sz val="10"/>
        <color theme="0"/>
        <rFont val="Verdana"/>
        <family val="2"/>
        <charset val="238"/>
      </rPr>
      <t>(*)</t>
    </r>
    <r>
      <rPr>
        <b/>
        <sz val="10"/>
        <color theme="0"/>
        <rFont val="Verdana"/>
        <family val="2"/>
      </rPr>
      <t xml:space="preserve"> (m²)</t>
    </r>
  </si>
  <si>
    <t>Objem
(m³)</t>
  </si>
  <si>
    <t>Podiel v celku        (%)</t>
  </si>
  <si>
    <t>Percentuálny podiel PV(*) vo vzťahu k celkovej ploche (norma: ≥ 10 %)</t>
  </si>
  <si>
    <t>A. POČET PODĽA TYPU (v kusoch)</t>
  </si>
  <si>
    <r>
      <t xml:space="preserve">VÝPOČET PRIEPUSTNOSTI VODY KOMBINÁCIE FORMÁTOV </t>
    </r>
    <r>
      <rPr>
        <b/>
        <sz val="14"/>
        <color theme="0"/>
        <rFont val="Verdana"/>
        <family val="2"/>
        <charset val="238"/>
      </rPr>
      <t>LINEO hydro</t>
    </r>
    <r>
      <rPr>
        <sz val="14"/>
        <color theme="0"/>
        <rFont val="Verdana"/>
        <family val="2"/>
      </rPr>
      <t xml:space="preserve"> </t>
    </r>
    <r>
      <rPr>
        <b/>
        <sz val="14"/>
        <color theme="0"/>
        <rFont val="Verdana"/>
        <family val="2"/>
        <charset val="238"/>
      </rPr>
      <t>30x10x8 cm</t>
    </r>
  </si>
  <si>
    <t>Zadanie:</t>
  </si>
  <si>
    <t>Výsledok:</t>
  </si>
  <si>
    <r>
      <t xml:space="preserve">1. Vyberte si, z čoho chcete pri výpočte vychádzať: </t>
    </r>
    <r>
      <rPr>
        <b/>
        <sz val="10"/>
        <color theme="1"/>
        <rFont val="Verdana"/>
        <family val="2"/>
        <charset val="238"/>
      </rPr>
      <t>A. počet dlažobných kociek alebo B. plocha v m²</t>
    </r>
    <r>
      <rPr>
        <sz val="10"/>
        <color theme="1"/>
        <rFont val="Verdana"/>
        <family val="2"/>
      </rPr>
      <t xml:space="preserve">.
2. Potom </t>
    </r>
    <r>
      <rPr>
        <b/>
        <sz val="10"/>
        <color theme="1"/>
        <rFont val="Verdana"/>
        <family val="2"/>
        <charset val="238"/>
      </rPr>
      <t>zadajte požadované hodnoty (zadávajte iba jednu metódu)</t>
    </r>
    <r>
      <rPr>
        <sz val="10"/>
        <color theme="1"/>
        <rFont val="Verdana"/>
        <family val="2"/>
      </rPr>
      <t xml:space="preserve">.
3. Nižšie uvedená tabuľka výsledkov vám potom ukazuje </t>
    </r>
    <r>
      <rPr>
        <b/>
        <sz val="10"/>
        <color theme="1"/>
        <rFont val="Verdana"/>
        <family val="2"/>
        <charset val="238"/>
      </rPr>
      <t>percento priepustnosti vody tejto kombinácie dlažobných kociek</t>
    </r>
    <r>
      <rPr>
        <sz val="10"/>
        <color theme="1"/>
        <rFont val="Verdana"/>
        <family val="2"/>
      </rPr>
      <t>.</t>
    </r>
  </si>
  <si>
    <t>B. PLOCHA PODĽA TYPU (m²)</t>
  </si>
  <si>
    <t>Počet formátov (ks)</t>
  </si>
  <si>
    <t>Lineo hydro 0</t>
  </si>
  <si>
    <t>Lineo hydro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</si>
</sst>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 * #,##0_ ;_ * \-#,##0_ ;_ * &quot;-&quot;??_ ;_ @_ "/>
    <numFmt numFmtId="166" formatCode="#,##0&quot; st.&quot;"/>
    <numFmt numFmtId="167" formatCode="#,##0&quot; m²&quot;"/>
    <numFmt numFmtId="168" formatCode="#,##0.00&quot; m²&quot;"/>
    <numFmt numFmtId="169" formatCode="0.0%"/>
    <numFmt numFmtId="170" formatCode="0.00000"/>
    <numFmt numFmtId="171" formatCode="#,##0.00&quot; m³&quot;"/>
    <numFmt numFmtId="172" formatCode="#,##0&quot; ks.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b/>
      <vertAlign val="superscript"/>
      <sz val="10"/>
      <color theme="0"/>
      <name val="Verdana"/>
      <family val="2"/>
    </font>
    <font>
      <sz val="10"/>
      <color rgb="FF333333"/>
      <name val="Verdana"/>
      <family val="2"/>
    </font>
    <font>
      <vertAlign val="superscript"/>
      <sz val="10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0"/>
      <name val="Verdana"/>
      <family val="2"/>
    </font>
    <font>
      <b/>
      <sz val="14"/>
      <color theme="0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4"/>
      <color rgb="FF0059FF"/>
      <name val="Verdana"/>
      <family val="2"/>
    </font>
    <font>
      <b/>
      <sz val="10"/>
      <color rgb="FF0059FF"/>
      <name val="Verdana"/>
      <family val="2"/>
    </font>
    <font>
      <sz val="10"/>
      <color theme="0"/>
      <name val="Verdana"/>
      <family val="2"/>
    </font>
    <font>
      <b/>
      <vertAlign val="superscript"/>
      <sz val="10"/>
      <color theme="0"/>
      <name val="Verdana"/>
      <family val="2"/>
      <charset val="238"/>
    </font>
    <font>
      <sz val="9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59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/>
    <xf numFmtId="0" fontId="4" fillId="0" borderId="5" xfId="0" applyFont="1" applyBorder="1"/>
    <xf numFmtId="9" fontId="0" fillId="0" borderId="13" xfId="2" applyFont="1" applyBorder="1" applyAlignment="1">
      <alignment horizontal="center" vertical="center"/>
    </xf>
    <xf numFmtId="165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65" fontId="0" fillId="0" borderId="2" xfId="1" applyNumberFormat="1" applyFont="1" applyFill="1" applyBorder="1"/>
    <xf numFmtId="165" fontId="0" fillId="0" borderId="3" xfId="1" applyNumberFormat="1" applyFont="1" applyFill="1" applyBorder="1"/>
    <xf numFmtId="165" fontId="0" fillId="0" borderId="4" xfId="1" applyNumberFormat="1" applyFont="1" applyFill="1" applyBorder="1"/>
    <xf numFmtId="165" fontId="0" fillId="0" borderId="1" xfId="1" applyNumberFormat="1" applyFont="1" applyFill="1" applyBorder="1"/>
    <xf numFmtId="10" fontId="0" fillId="0" borderId="2" xfId="1" applyNumberFormat="1" applyFont="1" applyFill="1" applyBorder="1"/>
    <xf numFmtId="10" fontId="0" fillId="0" borderId="3" xfId="1" applyNumberFormat="1" applyFont="1" applyFill="1" applyBorder="1"/>
    <xf numFmtId="10" fontId="0" fillId="0" borderId="4" xfId="1" applyNumberFormat="1" applyFont="1" applyFill="1" applyBorder="1"/>
    <xf numFmtId="10" fontId="0" fillId="0" borderId="1" xfId="1" applyNumberFormat="1" applyFont="1" applyFill="1" applyBorder="1"/>
    <xf numFmtId="165" fontId="0" fillId="0" borderId="0" xfId="0" applyNumberFormat="1"/>
    <xf numFmtId="165" fontId="0" fillId="4" borderId="2" xfId="1" applyNumberFormat="1" applyFont="1" applyFill="1" applyBorder="1"/>
    <xf numFmtId="165" fontId="0" fillId="4" borderId="3" xfId="1" applyNumberFormat="1" applyFont="1" applyFill="1" applyBorder="1"/>
    <xf numFmtId="165" fontId="0" fillId="4" borderId="4" xfId="1" applyNumberFormat="1" applyFont="1" applyFill="1" applyBorder="1"/>
    <xf numFmtId="165" fontId="3" fillId="0" borderId="4" xfId="0" applyNumberFormat="1" applyFont="1" applyBorder="1"/>
    <xf numFmtId="165" fontId="3" fillId="0" borderId="4" xfId="1" applyNumberFormat="1" applyFont="1" applyFill="1" applyBorder="1"/>
    <xf numFmtId="10" fontId="3" fillId="0" borderId="4" xfId="1" applyNumberFormat="1" applyFont="1" applyFill="1" applyBorder="1"/>
    <xf numFmtId="165" fontId="3" fillId="0" borderId="1" xfId="0" applyNumberFormat="1" applyFont="1" applyBorder="1"/>
    <xf numFmtId="165" fontId="3" fillId="0" borderId="1" xfId="1" applyNumberFormat="1" applyFont="1" applyFill="1" applyBorder="1"/>
    <xf numFmtId="10" fontId="3" fillId="0" borderId="1" xfId="1" applyNumberFormat="1" applyFont="1" applyFill="1" applyBorder="1"/>
    <xf numFmtId="165" fontId="3" fillId="0" borderId="1" xfId="1" applyNumberFormat="1" applyFont="1" applyBorder="1"/>
    <xf numFmtId="10" fontId="0" fillId="4" borderId="2" xfId="1" applyNumberFormat="1" applyFont="1" applyFill="1" applyBorder="1"/>
    <xf numFmtId="10" fontId="0" fillId="4" borderId="3" xfId="1" applyNumberFormat="1" applyFont="1" applyFill="1" applyBorder="1"/>
    <xf numFmtId="10" fontId="0" fillId="4" borderId="4" xfId="1" applyNumberFormat="1" applyFont="1" applyFill="1" applyBorder="1"/>
    <xf numFmtId="10" fontId="3" fillId="0" borderId="1" xfId="1" applyNumberFormat="1" applyFont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9" xfId="0" applyFill="1" applyBorder="1"/>
    <xf numFmtId="0" fontId="5" fillId="0" borderId="0" xfId="0" applyFont="1"/>
    <xf numFmtId="165" fontId="0" fillId="5" borderId="2" xfId="1" applyNumberFormat="1" applyFont="1" applyFill="1" applyBorder="1"/>
    <xf numFmtId="10" fontId="0" fillId="5" borderId="2" xfId="1" applyNumberFormat="1" applyFont="1" applyFill="1" applyBorder="1"/>
    <xf numFmtId="165" fontId="0" fillId="5" borderId="3" xfId="1" applyNumberFormat="1" applyFont="1" applyFill="1" applyBorder="1"/>
    <xf numFmtId="10" fontId="0" fillId="5" borderId="3" xfId="1" applyNumberFormat="1" applyFont="1" applyFill="1" applyBorder="1"/>
    <xf numFmtId="165" fontId="0" fillId="5" borderId="4" xfId="1" applyNumberFormat="1" applyFont="1" applyFill="1" applyBorder="1"/>
    <xf numFmtId="10" fontId="0" fillId="5" borderId="4" xfId="1" applyNumberFormat="1" applyFont="1" applyFill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0" fontId="0" fillId="0" borderId="2" xfId="2" applyNumberFormat="1" applyFont="1" applyBorder="1"/>
    <xf numFmtId="10" fontId="0" fillId="0" borderId="3" xfId="2" applyNumberFormat="1" applyFont="1" applyBorder="1"/>
    <xf numFmtId="10" fontId="0" fillId="0" borderId="4" xfId="2" applyNumberFormat="1" applyFont="1" applyBorder="1"/>
    <xf numFmtId="10" fontId="0" fillId="4" borderId="1" xfId="2" applyNumberFormat="1" applyFont="1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5" fontId="0" fillId="6" borderId="2" xfId="1" applyNumberFormat="1" applyFont="1" applyFill="1" applyBorder="1"/>
    <xf numFmtId="10" fontId="0" fillId="6" borderId="2" xfId="1" applyNumberFormat="1" applyFont="1" applyFill="1" applyBorder="1"/>
    <xf numFmtId="165" fontId="0" fillId="6" borderId="3" xfId="1" applyNumberFormat="1" applyFont="1" applyFill="1" applyBorder="1"/>
    <xf numFmtId="10" fontId="0" fillId="6" borderId="3" xfId="1" applyNumberFormat="1" applyFont="1" applyFill="1" applyBorder="1"/>
    <xf numFmtId="165" fontId="0" fillId="6" borderId="4" xfId="1" applyNumberFormat="1" applyFont="1" applyFill="1" applyBorder="1"/>
    <xf numFmtId="10" fontId="0" fillId="6" borderId="4" xfId="1" applyNumberFormat="1" applyFont="1" applyFill="1" applyBorder="1"/>
    <xf numFmtId="165" fontId="0" fillId="6" borderId="1" xfId="0" applyNumberFormat="1" applyFill="1" applyBorder="1"/>
    <xf numFmtId="0" fontId="6" fillId="0" borderId="0" xfId="0" applyFont="1" applyAlignment="1">
      <alignment horizontal="right" vertical="center"/>
    </xf>
    <xf numFmtId="169" fontId="0" fillId="0" borderId="0" xfId="2" applyNumberFormat="1" applyFont="1" applyBorder="1" applyAlignment="1">
      <alignment horizontal="center" vertical="center"/>
    </xf>
    <xf numFmtId="169" fontId="0" fillId="0" borderId="14" xfId="2" applyNumberFormat="1" applyFont="1" applyBorder="1" applyAlignment="1">
      <alignment horizontal="center" vertical="center"/>
    </xf>
    <xf numFmtId="169" fontId="0" fillId="0" borderId="6" xfId="2" applyNumberFormat="1" applyFont="1" applyBorder="1" applyAlignment="1">
      <alignment horizontal="center" vertical="center"/>
    </xf>
    <xf numFmtId="169" fontId="0" fillId="0" borderId="8" xfId="2" applyNumberFormat="1" applyFont="1" applyBorder="1" applyAlignment="1">
      <alignment horizontal="center" vertical="center"/>
    </xf>
    <xf numFmtId="169" fontId="0" fillId="0" borderId="10" xfId="2" applyNumberFormat="1" applyFont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4" fontId="0" fillId="0" borderId="2" xfId="2" applyNumberFormat="1" applyFont="1" applyBorder="1"/>
    <xf numFmtId="4" fontId="0" fillId="0" borderId="3" xfId="2" applyNumberFormat="1" applyFont="1" applyBorder="1"/>
    <xf numFmtId="4" fontId="0" fillId="0" borderId="4" xfId="2" applyNumberFormat="1" applyFont="1" applyBorder="1"/>
    <xf numFmtId="4" fontId="0" fillId="4" borderId="1" xfId="2" applyNumberFormat="1" applyFont="1" applyFill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 vertical="center"/>
    </xf>
    <xf numFmtId="166" fontId="8" fillId="0" borderId="0" xfId="0" applyNumberFormat="1" applyFont="1"/>
    <xf numFmtId="167" fontId="8" fillId="0" borderId="0" xfId="1" applyNumberFormat="1" applyFont="1" applyFill="1" applyBorder="1"/>
    <xf numFmtId="0" fontId="13" fillId="0" borderId="5" xfId="0" applyFont="1" applyBorder="1"/>
    <xf numFmtId="169" fontId="8" fillId="0" borderId="6" xfId="2" applyNumberFormat="1" applyFont="1" applyBorder="1" applyAlignment="1">
      <alignment horizontal="center" vertical="center"/>
    </xf>
    <xf numFmtId="169" fontId="8" fillId="0" borderId="2" xfId="2" applyNumberFormat="1" applyFont="1" applyBorder="1" applyAlignment="1">
      <alignment horizontal="center" vertical="center"/>
    </xf>
    <xf numFmtId="0" fontId="13" fillId="0" borderId="11" xfId="0" applyFont="1" applyBorder="1"/>
    <xf numFmtId="169" fontId="8" fillId="0" borderId="8" xfId="2" applyNumberFormat="1" applyFont="1" applyBorder="1" applyAlignment="1">
      <alignment horizontal="center" vertical="center"/>
    </xf>
    <xf numFmtId="169" fontId="8" fillId="0" borderId="3" xfId="2" applyNumberFormat="1" applyFont="1" applyBorder="1" applyAlignment="1">
      <alignment horizontal="center" vertical="center"/>
    </xf>
    <xf numFmtId="169" fontId="8" fillId="0" borderId="10" xfId="2" applyNumberFormat="1" applyFont="1" applyBorder="1" applyAlignment="1">
      <alignment horizontal="center" vertical="center"/>
    </xf>
    <xf numFmtId="169" fontId="8" fillId="0" borderId="4" xfId="2" applyNumberFormat="1" applyFont="1" applyBorder="1" applyAlignment="1">
      <alignment horizontal="center" vertical="center"/>
    </xf>
    <xf numFmtId="0" fontId="16" fillId="0" borderId="0" xfId="0" applyFont="1"/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9" fillId="0" borderId="0" xfId="0" applyFont="1"/>
    <xf numFmtId="0" fontId="7" fillId="0" borderId="17" xfId="0" applyFont="1" applyBorder="1"/>
    <xf numFmtId="0" fontId="9" fillId="0" borderId="18" xfId="0" applyFont="1" applyBorder="1"/>
    <xf numFmtId="0" fontId="8" fillId="0" borderId="18" xfId="0" applyFont="1" applyBorder="1"/>
    <xf numFmtId="0" fontId="8" fillId="0" borderId="19" xfId="0" applyFont="1" applyBorder="1"/>
    <xf numFmtId="0" fontId="7" fillId="0" borderId="20" xfId="0" applyFont="1" applyBorder="1"/>
    <xf numFmtId="0" fontId="8" fillId="0" borderId="21" xfId="0" applyFont="1" applyBorder="1"/>
    <xf numFmtId="0" fontId="8" fillId="0" borderId="0" xfId="0" applyFont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0" borderId="18" xfId="0" applyFont="1" applyBorder="1"/>
    <xf numFmtId="0" fontId="7" fillId="0" borderId="19" xfId="0" applyFont="1" applyBorder="1"/>
    <xf numFmtId="0" fontId="16" fillId="0" borderId="20" xfId="0" applyFont="1" applyBorder="1"/>
    <xf numFmtId="0" fontId="15" fillId="0" borderId="0" xfId="0" applyFont="1"/>
    <xf numFmtId="0" fontId="15" fillId="0" borderId="21" xfId="0" applyFont="1" applyBorder="1"/>
    <xf numFmtId="0" fontId="7" fillId="0" borderId="22" xfId="0" applyFont="1" applyBorder="1"/>
    <xf numFmtId="0" fontId="8" fillId="0" borderId="23" xfId="0" applyFont="1" applyBorder="1" applyAlignment="1">
      <alignment horizontal="right" vertical="center"/>
    </xf>
    <xf numFmtId="166" fontId="8" fillId="0" borderId="23" xfId="0" applyNumberFormat="1" applyFont="1" applyBorder="1"/>
    <xf numFmtId="0" fontId="8" fillId="0" borderId="23" xfId="0" applyFont="1" applyBorder="1"/>
    <xf numFmtId="167" fontId="8" fillId="0" borderId="23" xfId="1" applyNumberFormat="1" applyFont="1" applyFill="1" applyBorder="1"/>
    <xf numFmtId="0" fontId="10" fillId="0" borderId="23" xfId="0" applyFont="1" applyBorder="1" applyAlignment="1">
      <alignment horizontal="right" vertical="center"/>
    </xf>
    <xf numFmtId="0" fontId="8" fillId="0" borderId="24" xfId="0" applyFont="1" applyBorder="1"/>
    <xf numFmtId="0" fontId="7" fillId="0" borderId="21" xfId="0" applyFont="1" applyBorder="1"/>
    <xf numFmtId="0" fontId="8" fillId="0" borderId="23" xfId="0" applyFont="1" applyBorder="1" applyAlignment="1">
      <alignment horizontal="left" vertical="center"/>
    </xf>
    <xf numFmtId="167" fontId="8" fillId="0" borderId="23" xfId="0" applyNumberFormat="1" applyFont="1" applyBorder="1" applyProtection="1">
      <protection locked="0"/>
    </xf>
    <xf numFmtId="166" fontId="15" fillId="3" borderId="3" xfId="1" applyNumberFormat="1" applyFont="1" applyFill="1" applyBorder="1" applyProtection="1">
      <protection locked="0"/>
    </xf>
    <xf numFmtId="167" fontId="15" fillId="3" borderId="2" xfId="1" applyNumberFormat="1" applyFont="1" applyFill="1" applyBorder="1" applyProtection="1">
      <protection locked="0"/>
    </xf>
    <xf numFmtId="167" fontId="15" fillId="3" borderId="3" xfId="1" applyNumberFormat="1" applyFont="1" applyFill="1" applyBorder="1" applyProtection="1">
      <protection locked="0"/>
    </xf>
    <xf numFmtId="167" fontId="15" fillId="3" borderId="4" xfId="1" applyNumberFormat="1" applyFont="1" applyFill="1" applyBorder="1" applyProtection="1">
      <protection locked="0"/>
    </xf>
    <xf numFmtId="10" fontId="0" fillId="0" borderId="14" xfId="2" applyNumberFormat="1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167" fontId="22" fillId="7" borderId="1" xfId="1" applyNumberFormat="1" applyFont="1" applyFill="1" applyBorder="1"/>
    <xf numFmtId="0" fontId="11" fillId="7" borderId="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12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168" fontId="11" fillId="7" borderId="1" xfId="0" applyNumberFormat="1" applyFont="1" applyFill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/>
    </xf>
    <xf numFmtId="171" fontId="11" fillId="7" borderId="1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left" vertical="center"/>
    </xf>
    <xf numFmtId="10" fontId="24" fillId="8" borderId="0" xfId="1" applyNumberFormat="1" applyFont="1" applyFill="1" applyBorder="1" applyProtection="1">
      <protection locked="0"/>
    </xf>
    <xf numFmtId="0" fontId="22" fillId="8" borderId="0" xfId="0" applyFont="1" applyFill="1" applyAlignment="1">
      <alignment horizontal="left" vertical="center"/>
    </xf>
    <xf numFmtId="10" fontId="22" fillId="8" borderId="0" xfId="1" applyNumberFormat="1" applyFont="1" applyFill="1" applyBorder="1"/>
    <xf numFmtId="0" fontId="10" fillId="8" borderId="0" xfId="0" applyFont="1" applyFill="1" applyAlignment="1">
      <alignment horizontal="right" vertical="center"/>
    </xf>
    <xf numFmtId="0" fontId="8" fillId="8" borderId="0" xfId="0" applyFont="1" applyFill="1" applyAlignment="1">
      <alignment horizontal="left" vertical="center"/>
    </xf>
    <xf numFmtId="166" fontId="8" fillId="8" borderId="0" xfId="0" applyNumberFormat="1" applyFont="1" applyFill="1" applyProtection="1">
      <protection locked="0"/>
    </xf>
    <xf numFmtId="167" fontId="8" fillId="8" borderId="0" xfId="0" applyNumberFormat="1" applyFont="1" applyFill="1" applyProtection="1">
      <protection locked="0"/>
    </xf>
    <xf numFmtId="172" fontId="15" fillId="3" borderId="2" xfId="1" applyNumberFormat="1" applyFont="1" applyFill="1" applyBorder="1" applyProtection="1">
      <protection locked="0"/>
    </xf>
    <xf numFmtId="172" fontId="15" fillId="3" borderId="4" xfId="1" applyNumberFormat="1" applyFont="1" applyFill="1" applyBorder="1" applyProtection="1">
      <protection locked="0"/>
    </xf>
    <xf numFmtId="172" fontId="22" fillId="7" borderId="1" xfId="0" applyNumberFormat="1" applyFont="1" applyFill="1" applyBorder="1"/>
    <xf numFmtId="166" fontId="8" fillId="0" borderId="2" xfId="0" applyNumberFormat="1" applyFont="1" applyBorder="1" applyAlignment="1" applyProtection="1">
      <alignment horizontal="center" vertical="center"/>
      <protection hidden="1"/>
    </xf>
    <xf numFmtId="168" fontId="8" fillId="0" borderId="2" xfId="0" applyNumberFormat="1" applyFont="1" applyBorder="1" applyAlignment="1" applyProtection="1">
      <alignment horizontal="center" vertical="center"/>
      <protection hidden="1"/>
    </xf>
    <xf numFmtId="10" fontId="8" fillId="0" borderId="2" xfId="0" applyNumberFormat="1" applyFont="1" applyBorder="1" applyAlignment="1" applyProtection="1">
      <alignment horizontal="center" vertical="center"/>
      <protection hidden="1"/>
    </xf>
    <xf numFmtId="171" fontId="8" fillId="0" borderId="2" xfId="0" applyNumberFormat="1" applyFont="1" applyBorder="1" applyAlignment="1" applyProtection="1">
      <alignment horizontal="center" vertical="center"/>
      <protection hidden="1"/>
    </xf>
    <xf numFmtId="166" fontId="8" fillId="0" borderId="3" xfId="0" applyNumberFormat="1" applyFont="1" applyBorder="1" applyAlignment="1" applyProtection="1">
      <alignment horizontal="center" vertical="center"/>
      <protection hidden="1"/>
    </xf>
    <xf numFmtId="168" fontId="8" fillId="0" borderId="3" xfId="0" applyNumberFormat="1" applyFont="1" applyBorder="1" applyAlignment="1" applyProtection="1">
      <alignment horizontal="center" vertical="center"/>
      <protection hidden="1"/>
    </xf>
    <xf numFmtId="10" fontId="8" fillId="0" borderId="3" xfId="0" applyNumberFormat="1" applyFont="1" applyBorder="1" applyAlignment="1" applyProtection="1">
      <alignment horizontal="center" vertical="center"/>
      <protection hidden="1"/>
    </xf>
    <xf numFmtId="171" fontId="8" fillId="0" borderId="3" xfId="0" applyNumberFormat="1" applyFont="1" applyBorder="1" applyAlignment="1" applyProtection="1">
      <alignment horizontal="center" vertical="center"/>
      <protection hidden="1"/>
    </xf>
    <xf numFmtId="168" fontId="8" fillId="0" borderId="3" xfId="2" applyNumberFormat="1" applyFont="1" applyBorder="1" applyAlignment="1" applyProtection="1">
      <alignment horizontal="center" vertical="center"/>
      <protection hidden="1"/>
    </xf>
    <xf numFmtId="166" fontId="8" fillId="0" borderId="4" xfId="0" applyNumberFormat="1" applyFont="1" applyBorder="1" applyAlignment="1" applyProtection="1">
      <alignment horizontal="center" vertical="center"/>
      <protection hidden="1"/>
    </xf>
    <xf numFmtId="168" fontId="8" fillId="0" borderId="4" xfId="0" applyNumberFormat="1" applyFont="1" applyBorder="1" applyAlignment="1" applyProtection="1">
      <alignment horizontal="center" vertical="center"/>
      <protection hidden="1"/>
    </xf>
    <xf numFmtId="10" fontId="8" fillId="0" borderId="4" xfId="0" applyNumberFormat="1" applyFont="1" applyBorder="1" applyAlignment="1" applyProtection="1">
      <alignment horizontal="center" vertical="center"/>
      <protection hidden="1"/>
    </xf>
    <xf numFmtId="171" fontId="8" fillId="0" borderId="4" xfId="0" applyNumberFormat="1" applyFont="1" applyBorder="1" applyAlignment="1" applyProtection="1">
      <alignment horizontal="center" vertical="center"/>
      <protection hidden="1"/>
    </xf>
    <xf numFmtId="168" fontId="8" fillId="0" borderId="4" xfId="2" applyNumberFormat="1" applyFont="1" applyBorder="1" applyAlignment="1" applyProtection="1">
      <alignment horizontal="center" vertical="center"/>
      <protection hidden="1"/>
    </xf>
    <xf numFmtId="172" fontId="11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7" borderId="17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Čiarka" xfId="1" builtinId="3"/>
    <cellStyle name="Normálna" xfId="0" builtinId="0"/>
    <cellStyle name="Percentá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59FF"/>
      <color rgb="FF00A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28576</xdr:rowOff>
    </xdr:from>
    <xdr:to>
      <xdr:col>1</xdr:col>
      <xdr:colOff>970190</xdr:colOff>
      <xdr:row>2</xdr:row>
      <xdr:rowOff>753535</xdr:rowOff>
    </xdr:to>
    <xdr:pic>
      <xdr:nvPicPr>
        <xdr:cNvPr id="4" name="Afbeelding 3" descr="Hydro Lineo 0">
          <a:extLst>
            <a:ext uri="{FF2B5EF4-FFF2-40B4-BE49-F238E27FC236}">
              <a16:creationId xmlns:a16="http://schemas.microsoft.com/office/drawing/2014/main" id="{E8F33EFF-33F5-426A-9E89-C7B015AB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00076"/>
          <a:ext cx="932090" cy="72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34785</xdr:rowOff>
    </xdr:from>
    <xdr:to>
      <xdr:col>1</xdr:col>
      <xdr:colOff>962026</xdr:colOff>
      <xdr:row>3</xdr:row>
      <xdr:rowOff>743075</xdr:rowOff>
    </xdr:to>
    <xdr:pic>
      <xdr:nvPicPr>
        <xdr:cNvPr id="5" name="Afbeelding 4" descr="Hydro Lineo 22">
          <a:extLst>
            <a:ext uri="{FF2B5EF4-FFF2-40B4-BE49-F238E27FC236}">
              <a16:creationId xmlns:a16="http://schemas.microsoft.com/office/drawing/2014/main" id="{ABC12830-C775-4957-8322-122243D6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68285"/>
          <a:ext cx="904876" cy="70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62983</xdr:colOff>
      <xdr:row>4</xdr:row>
      <xdr:rowOff>28575</xdr:rowOff>
    </xdr:from>
    <xdr:to>
      <xdr:col>1</xdr:col>
      <xdr:colOff>963464</xdr:colOff>
      <xdr:row>4</xdr:row>
      <xdr:rowOff>733425</xdr:rowOff>
    </xdr:to>
    <xdr:pic>
      <xdr:nvPicPr>
        <xdr:cNvPr id="6" name="Afbeelding 5" descr="Hydro Lineo 40">
          <a:extLst>
            <a:ext uri="{FF2B5EF4-FFF2-40B4-BE49-F238E27FC236}">
              <a16:creationId xmlns:a16="http://schemas.microsoft.com/office/drawing/2014/main" id="{94F4472D-FBF5-4162-9B3C-BF3E94C1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583" y="2124075"/>
          <a:ext cx="900481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25</xdr:row>
      <xdr:rowOff>151174</xdr:rowOff>
    </xdr:from>
    <xdr:to>
      <xdr:col>1</xdr:col>
      <xdr:colOff>994868</xdr:colOff>
      <xdr:row>25</xdr:row>
      <xdr:rowOff>655174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AD702AE-C951-469F-919C-699F770A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747" y="6000645"/>
          <a:ext cx="97918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18158</xdr:colOff>
      <xdr:row>27</xdr:row>
      <xdr:rowOff>126842</xdr:rowOff>
    </xdr:from>
    <xdr:to>
      <xdr:col>1</xdr:col>
      <xdr:colOff>997338</xdr:colOff>
      <xdr:row>27</xdr:row>
      <xdr:rowOff>630842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0F47A28-5BD6-4180-910B-E2504962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217" y="6738313"/>
          <a:ext cx="97918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358588</xdr:colOff>
      <xdr:row>30</xdr:row>
      <xdr:rowOff>149087</xdr:rowOff>
    </xdr:from>
    <xdr:to>
      <xdr:col>8</xdr:col>
      <xdr:colOff>480391</xdr:colOff>
      <xdr:row>32</xdr:row>
      <xdr:rowOff>134470</xdr:rowOff>
    </xdr:to>
    <xdr:cxnSp macro="">
      <xdr:nvCxnSpPr>
        <xdr:cNvPr id="5" name="Verbindingslijn: gebogen 4">
          <a:extLst>
            <a:ext uri="{FF2B5EF4-FFF2-40B4-BE49-F238E27FC236}">
              <a16:creationId xmlns:a16="http://schemas.microsoft.com/office/drawing/2014/main" id="{3960FE5B-9E67-450D-BE10-18157193EA9D}"/>
            </a:ext>
          </a:extLst>
        </xdr:cNvPr>
        <xdr:cNvCxnSpPr/>
      </xdr:nvCxnSpPr>
      <xdr:spPr>
        <a:xfrm flipV="1">
          <a:off x="5961529" y="7869940"/>
          <a:ext cx="1175156" cy="299148"/>
        </a:xfrm>
        <a:prstGeom prst="bentConnector3">
          <a:avLst>
            <a:gd name="adj1" fmla="val 99586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1009650</xdr:colOff>
      <xdr:row>32</xdr:row>
      <xdr:rowOff>81643</xdr:rowOff>
    </xdr:from>
    <xdr:to>
      <xdr:col>9</xdr:col>
      <xdr:colOff>468086</xdr:colOff>
      <xdr:row>34</xdr:row>
      <xdr:rowOff>114301</xdr:rowOff>
    </xdr:to>
    <xdr:cxnSp macro="">
      <xdr:nvCxnSpPr>
        <xdr:cNvPr id="6" name="Verbindingslijn: gebogen 5">
          <a:extLst>
            <a:ext uri="{FF2B5EF4-FFF2-40B4-BE49-F238E27FC236}">
              <a16:creationId xmlns:a16="http://schemas.microsoft.com/office/drawing/2014/main" id="{A232D42B-8076-473D-B835-9041B1FEF14E}"/>
            </a:ext>
          </a:extLst>
        </xdr:cNvPr>
        <xdr:cNvCxnSpPr/>
      </xdr:nvCxnSpPr>
      <xdr:spPr>
        <a:xfrm flipV="1">
          <a:off x="6610350" y="8920843"/>
          <a:ext cx="1801586" cy="385083"/>
        </a:xfrm>
        <a:prstGeom prst="bentConnector3">
          <a:avLst>
            <a:gd name="adj1" fmla="val 99913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481854</xdr:colOff>
      <xdr:row>0</xdr:row>
      <xdr:rowOff>347382</xdr:rowOff>
    </xdr:from>
    <xdr:to>
      <xdr:col>6</xdr:col>
      <xdr:colOff>1035916</xdr:colOff>
      <xdr:row>1</xdr:row>
      <xdr:rowOff>90629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3167CDC4-7F9F-42BB-951E-67D2F33E83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5" t="7441" r="-13269" b="-5652"/>
        <a:stretch/>
      </xdr:blipFill>
      <xdr:spPr>
        <a:xfrm>
          <a:off x="3440207" y="347382"/>
          <a:ext cx="2145297" cy="561276"/>
        </a:xfrm>
        <a:prstGeom prst="rect">
          <a:avLst/>
        </a:prstGeom>
      </xdr:spPr>
    </xdr:pic>
    <xdr:clientData/>
  </xdr:twoCellAnchor>
  <xdr:twoCellAnchor editAs="oneCell">
    <xdr:from>
      <xdr:col>7</xdr:col>
      <xdr:colOff>974911</xdr:colOff>
      <xdr:row>9</xdr:row>
      <xdr:rowOff>515470</xdr:rowOff>
    </xdr:from>
    <xdr:to>
      <xdr:col>9</xdr:col>
      <xdr:colOff>728383</xdr:colOff>
      <xdr:row>20</xdr:row>
      <xdr:rowOff>133821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EB3D18D6-8161-8C87-7161-B294F4140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2" y="2622176"/>
          <a:ext cx="2106707" cy="22069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28576</xdr:rowOff>
    </xdr:from>
    <xdr:to>
      <xdr:col>1</xdr:col>
      <xdr:colOff>970190</xdr:colOff>
      <xdr:row>2</xdr:row>
      <xdr:rowOff>753535</xdr:rowOff>
    </xdr:to>
    <xdr:pic>
      <xdr:nvPicPr>
        <xdr:cNvPr id="2" name="Afbeelding 1" descr="Hydro Lineo 0">
          <a:extLst>
            <a:ext uri="{FF2B5EF4-FFF2-40B4-BE49-F238E27FC236}">
              <a16:creationId xmlns:a16="http://schemas.microsoft.com/office/drawing/2014/main" id="{A84457F7-5F39-497A-84CE-DC4C1C2D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00076"/>
          <a:ext cx="932090" cy="72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34785</xdr:rowOff>
    </xdr:from>
    <xdr:to>
      <xdr:col>1</xdr:col>
      <xdr:colOff>962026</xdr:colOff>
      <xdr:row>3</xdr:row>
      <xdr:rowOff>743075</xdr:rowOff>
    </xdr:to>
    <xdr:pic>
      <xdr:nvPicPr>
        <xdr:cNvPr id="3" name="Afbeelding 2" descr="Hydro Lineo 22">
          <a:extLst>
            <a:ext uri="{FF2B5EF4-FFF2-40B4-BE49-F238E27FC236}">
              <a16:creationId xmlns:a16="http://schemas.microsoft.com/office/drawing/2014/main" id="{5399F4A3-C525-4CB8-A8D6-B52233F4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68285"/>
          <a:ext cx="904876" cy="70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62983</xdr:colOff>
      <xdr:row>4</xdr:row>
      <xdr:rowOff>28575</xdr:rowOff>
    </xdr:from>
    <xdr:to>
      <xdr:col>1</xdr:col>
      <xdr:colOff>963464</xdr:colOff>
      <xdr:row>4</xdr:row>
      <xdr:rowOff>733425</xdr:rowOff>
    </xdr:to>
    <xdr:pic>
      <xdr:nvPicPr>
        <xdr:cNvPr id="4" name="Afbeelding 3" descr="Hydro Lineo 40">
          <a:extLst>
            <a:ext uri="{FF2B5EF4-FFF2-40B4-BE49-F238E27FC236}">
              <a16:creationId xmlns:a16="http://schemas.microsoft.com/office/drawing/2014/main" id="{46FE1BBE-01F8-4D9E-8E10-C4EFB34E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583" y="2124075"/>
          <a:ext cx="900481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902286</xdr:colOff>
      <xdr:row>13</xdr:row>
      <xdr:rowOff>135697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A91C523-17B0-4A45-9DEE-19F280FA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81975" y="3810000"/>
          <a:ext cx="902286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42"/>
  <sheetViews>
    <sheetView showGridLines="0" workbookViewId="0">
      <selection activeCell="J4" sqref="J4"/>
    </sheetView>
  </sheetViews>
  <sheetFormatPr defaultColWidth="8.85546875" defaultRowHeight="15" x14ac:dyDescent="0.25"/>
  <cols>
    <col min="2" max="2" width="14.85546875" customWidth="1"/>
    <col min="3" max="3" width="14.140625" bestFit="1" customWidth="1"/>
    <col min="4" max="4" width="10.85546875" bestFit="1" customWidth="1"/>
    <col min="5" max="5" width="10.85546875" customWidth="1"/>
    <col min="6" max="13" width="15.7109375" customWidth="1"/>
  </cols>
  <sheetData>
    <row r="2" spans="2:11" ht="30" customHeight="1" x14ac:dyDescent="0.25">
      <c r="D2" s="56" t="s">
        <v>3</v>
      </c>
      <c r="E2" s="59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</row>
    <row r="3" spans="2:11" ht="60" customHeight="1" x14ac:dyDescent="0.25">
      <c r="B3" s="5"/>
      <c r="C3" s="61" t="s">
        <v>0</v>
      </c>
      <c r="D3" s="73">
        <v>0</v>
      </c>
      <c r="E3" s="6">
        <v>0</v>
      </c>
      <c r="F3" s="1">
        <f>0.3*0.1</f>
        <v>0.03</v>
      </c>
      <c r="G3" s="1">
        <f>(1-$D3)*$F3</f>
        <v>0.03</v>
      </c>
      <c r="H3" s="1">
        <f>$D3*$F3</f>
        <v>0</v>
      </c>
      <c r="I3" s="1">
        <f>$E3*$F3</f>
        <v>0</v>
      </c>
      <c r="J3" s="76">
        <f>F3*E3</f>
        <v>0</v>
      </c>
      <c r="K3" s="76">
        <f>J3*0.1</f>
        <v>0</v>
      </c>
    </row>
    <row r="4" spans="2:11" ht="60" customHeight="1" x14ac:dyDescent="0.25">
      <c r="B4" s="4"/>
      <c r="C4" s="62" t="s">
        <v>1</v>
      </c>
      <c r="D4" s="74">
        <v>0.18</v>
      </c>
      <c r="E4" s="71">
        <v>0.18</v>
      </c>
      <c r="F4" s="2">
        <f>0.3*0.1</f>
        <v>0.03</v>
      </c>
      <c r="G4" s="2">
        <f>(1-$D4)*$F4</f>
        <v>2.46E-2</v>
      </c>
      <c r="H4" s="2">
        <f t="shared" ref="H4:H5" si="0">$D4*$F4</f>
        <v>5.3999999999999994E-3</v>
      </c>
      <c r="I4" s="2">
        <f t="shared" ref="I4:I5" si="1">$E4*$F4</f>
        <v>5.3999999999999994E-3</v>
      </c>
      <c r="J4" s="77">
        <f t="shared" ref="J4:J5" si="2">F4*E4</f>
        <v>5.3999999999999994E-3</v>
      </c>
      <c r="K4" s="77">
        <f t="shared" ref="K4:K5" si="3">J4*0.1</f>
        <v>5.4000000000000001E-4</v>
      </c>
    </row>
    <row r="5" spans="2:11" ht="60" customHeight="1" x14ac:dyDescent="0.25">
      <c r="B5" s="4"/>
      <c r="C5" s="62" t="s">
        <v>2</v>
      </c>
      <c r="D5" s="75">
        <v>0.31900000000000001</v>
      </c>
      <c r="E5" s="72">
        <v>0.31900000000000001</v>
      </c>
      <c r="F5" s="3">
        <f>0.3*0.1</f>
        <v>0.03</v>
      </c>
      <c r="G5" s="3">
        <f>(1-$D5)*$F5</f>
        <v>2.043E-2</v>
      </c>
      <c r="H5" s="3">
        <f t="shared" si="0"/>
        <v>9.5700000000000004E-3</v>
      </c>
      <c r="I5" s="3">
        <f t="shared" si="1"/>
        <v>9.5700000000000004E-3</v>
      </c>
      <c r="J5" s="78">
        <f t="shared" si="2"/>
        <v>9.5700000000000004E-3</v>
      </c>
      <c r="K5" s="78">
        <f t="shared" si="3"/>
        <v>9.5700000000000006E-4</v>
      </c>
    </row>
    <row r="6" spans="2:11" x14ac:dyDescent="0.25">
      <c r="K6" t="s">
        <v>11</v>
      </c>
    </row>
    <row r="8" spans="2:11" x14ac:dyDescent="0.25">
      <c r="D8" s="8">
        <v>1</v>
      </c>
      <c r="E8" s="8">
        <v>2</v>
      </c>
      <c r="F8" s="8">
        <v>3</v>
      </c>
    </row>
    <row r="9" spans="2:11" x14ac:dyDescent="0.25">
      <c r="D9" s="56" t="s">
        <v>12</v>
      </c>
      <c r="E9" s="56" t="s">
        <v>13</v>
      </c>
      <c r="F9" s="56" t="s">
        <v>14</v>
      </c>
    </row>
    <row r="10" spans="2:11" x14ac:dyDescent="0.25">
      <c r="C10" s="32" t="s">
        <v>15</v>
      </c>
      <c r="D10" s="63" t="e">
        <f>#REF!</f>
        <v>#REF!</v>
      </c>
      <c r="E10" s="63" t="e">
        <f>#REF!</f>
        <v>#REF!</v>
      </c>
      <c r="F10" s="64" t="e">
        <f>#REF!</f>
        <v>#REF!</v>
      </c>
    </row>
    <row r="11" spans="2:11" x14ac:dyDescent="0.25">
      <c r="C11" s="33" t="s">
        <v>16</v>
      </c>
      <c r="D11" s="65" t="e">
        <f>#REF!</f>
        <v>#REF!</v>
      </c>
      <c r="E11" s="65" t="e">
        <f>#REF!</f>
        <v>#REF!</v>
      </c>
      <c r="F11" s="66" t="e">
        <f>#REF!</f>
        <v>#REF!</v>
      </c>
    </row>
    <row r="12" spans="2:11" x14ac:dyDescent="0.25">
      <c r="C12" s="34" t="s">
        <v>17</v>
      </c>
      <c r="D12" s="67" t="e">
        <f>#REF!</f>
        <v>#REF!</v>
      </c>
      <c r="E12" s="67" t="e">
        <f>#REF!</f>
        <v>#REF!</v>
      </c>
      <c r="F12" s="68" t="e">
        <f>#REF!</f>
        <v>#REF!</v>
      </c>
    </row>
    <row r="13" spans="2:11" x14ac:dyDescent="0.25">
      <c r="D13" s="7" t="e">
        <f>SUM(D10:D12)</f>
        <v>#REF!</v>
      </c>
      <c r="E13" s="12" t="e">
        <f t="shared" ref="E13:F13" si="4">SUM(E10:E12)</f>
        <v>#REF!</v>
      </c>
      <c r="F13" s="16" t="e">
        <f t="shared" si="4"/>
        <v>#REF!</v>
      </c>
    </row>
    <row r="14" spans="2:11" x14ac:dyDescent="0.25">
      <c r="E14" s="70" t="s">
        <v>18</v>
      </c>
      <c r="F14" s="69" t="e">
        <f>IF(#REF!&lt;&gt;"",#REF!,"")</f>
        <v>#REF!</v>
      </c>
      <c r="G14" t="s">
        <v>12</v>
      </c>
    </row>
    <row r="15" spans="2:11" x14ac:dyDescent="0.25">
      <c r="E15" s="70" t="s">
        <v>18</v>
      </c>
      <c r="F15" s="69" t="e">
        <f>IF(#REF!&lt;&gt;"",#REF!,"")</f>
        <v>#REF!</v>
      </c>
      <c r="G15" t="s">
        <v>13</v>
      </c>
    </row>
    <row r="16" spans="2:11" x14ac:dyDescent="0.25">
      <c r="F16" s="38" t="e">
        <f>IF(AND(F14&lt;&gt;"",F15&lt;&gt;""),"(slechts 1 van beide velden invullen a.u.b.)","")</f>
        <v>#REF!</v>
      </c>
    </row>
    <row r="18" spans="3:6" x14ac:dyDescent="0.25">
      <c r="C18" s="8">
        <v>1</v>
      </c>
      <c r="D18" s="58" t="s">
        <v>12</v>
      </c>
      <c r="E18" s="58" t="s">
        <v>13</v>
      </c>
      <c r="F18" s="58" t="s">
        <v>14</v>
      </c>
    </row>
    <row r="19" spans="3:6" x14ac:dyDescent="0.25">
      <c r="C19" s="35" t="s">
        <v>15</v>
      </c>
      <c r="D19" s="18" t="e">
        <f>D10</f>
        <v>#REF!</v>
      </c>
      <c r="E19" s="9" t="e">
        <f>D19/33.33</f>
        <v>#REF!</v>
      </c>
      <c r="F19" s="13" t="e">
        <f>E19/$E$22</f>
        <v>#REF!</v>
      </c>
    </row>
    <row r="20" spans="3:6" x14ac:dyDescent="0.25">
      <c r="C20" s="36" t="s">
        <v>16</v>
      </c>
      <c r="D20" s="19" t="e">
        <f t="shared" ref="D20:D21" si="5">D11</f>
        <v>#REF!</v>
      </c>
      <c r="E20" s="10" t="e">
        <f t="shared" ref="E20:E21" si="6">D20/33.33</f>
        <v>#REF!</v>
      </c>
      <c r="F20" s="14" t="e">
        <f t="shared" ref="F20:F21" si="7">E20/$E$22</f>
        <v>#REF!</v>
      </c>
    </row>
    <row r="21" spans="3:6" x14ac:dyDescent="0.25">
      <c r="C21" s="37" t="s">
        <v>17</v>
      </c>
      <c r="D21" s="20" t="e">
        <f t="shared" si="5"/>
        <v>#REF!</v>
      </c>
      <c r="E21" s="11" t="e">
        <f t="shared" si="6"/>
        <v>#REF!</v>
      </c>
      <c r="F21" s="15" t="e">
        <f t="shared" si="7"/>
        <v>#REF!</v>
      </c>
    </row>
    <row r="22" spans="3:6" x14ac:dyDescent="0.25">
      <c r="D22" s="21" t="e">
        <f>SUM(D19:D21)</f>
        <v>#REF!</v>
      </c>
      <c r="E22" s="22" t="e">
        <f t="shared" ref="E22" si="8">SUM(E19:E21)</f>
        <v>#REF!</v>
      </c>
      <c r="F22" s="23" t="e">
        <f t="shared" ref="F22" si="9">SUM(F19:F21)</f>
        <v>#REF!</v>
      </c>
    </row>
    <row r="24" spans="3:6" x14ac:dyDescent="0.25">
      <c r="C24" s="8">
        <v>2</v>
      </c>
      <c r="D24" s="57" t="s">
        <v>12</v>
      </c>
      <c r="E24" s="57" t="s">
        <v>13</v>
      </c>
      <c r="F24" s="57" t="s">
        <v>14</v>
      </c>
    </row>
    <row r="25" spans="3:6" x14ac:dyDescent="0.25">
      <c r="C25" s="32" t="s">
        <v>15</v>
      </c>
      <c r="D25" s="9" t="e">
        <f>E25*33.33</f>
        <v>#REF!</v>
      </c>
      <c r="E25" s="18" t="e">
        <f>E10</f>
        <v>#REF!</v>
      </c>
      <c r="F25" s="13" t="e">
        <f>E25/$E$28</f>
        <v>#REF!</v>
      </c>
    </row>
    <row r="26" spans="3:6" x14ac:dyDescent="0.25">
      <c r="C26" s="33" t="s">
        <v>16</v>
      </c>
      <c r="D26" s="10" t="e">
        <f t="shared" ref="D26:D27" si="10">E26*33.33</f>
        <v>#REF!</v>
      </c>
      <c r="E26" s="19" t="e">
        <f t="shared" ref="E26:E27" si="11">E11</f>
        <v>#REF!</v>
      </c>
      <c r="F26" s="14" t="e">
        <f t="shared" ref="F26:F27" si="12">E26/$E$28</f>
        <v>#REF!</v>
      </c>
    </row>
    <row r="27" spans="3:6" x14ac:dyDescent="0.25">
      <c r="C27" s="34" t="s">
        <v>17</v>
      </c>
      <c r="D27" s="11" t="e">
        <f t="shared" si="10"/>
        <v>#REF!</v>
      </c>
      <c r="E27" s="20" t="e">
        <f t="shared" si="11"/>
        <v>#REF!</v>
      </c>
      <c r="F27" s="15" t="e">
        <f t="shared" si="12"/>
        <v>#REF!</v>
      </c>
    </row>
    <row r="28" spans="3:6" x14ac:dyDescent="0.25">
      <c r="D28" s="24" t="e">
        <f>SUM(D25:D27)</f>
        <v>#REF!</v>
      </c>
      <c r="E28" s="25" t="e">
        <f t="shared" ref="E28:F28" si="13">SUM(E25:E27)</f>
        <v>#REF!</v>
      </c>
      <c r="F28" s="26" t="e">
        <f t="shared" si="13"/>
        <v>#REF!</v>
      </c>
    </row>
    <row r="29" spans="3:6" x14ac:dyDescent="0.25">
      <c r="D29" s="17"/>
    </row>
    <row r="30" spans="3:6" x14ac:dyDescent="0.25">
      <c r="C30" s="8">
        <v>3</v>
      </c>
      <c r="D30" s="57" t="s">
        <v>12</v>
      </c>
      <c r="E30" s="57" t="s">
        <v>13</v>
      </c>
      <c r="F30" s="57" t="s">
        <v>14</v>
      </c>
    </row>
    <row r="31" spans="3:6" x14ac:dyDescent="0.25">
      <c r="C31" s="32" t="s">
        <v>15</v>
      </c>
      <c r="D31" s="9" t="e">
        <f>IF(AND($F$14="",$F$15=""),"",IF($F$14&lt;&gt;"",F31*$F$14,E31*33.33))</f>
        <v>#REF!</v>
      </c>
      <c r="E31" s="9" t="e">
        <f>IF(AND($F$14="",$F$15=""),"",IF($F$15&lt;&gt;"",$F$15*F31,D31/33.33))</f>
        <v>#REF!</v>
      </c>
      <c r="F31" s="28" t="e">
        <f>F10</f>
        <v>#REF!</v>
      </c>
    </row>
    <row r="32" spans="3:6" x14ac:dyDescent="0.25">
      <c r="C32" s="33" t="s">
        <v>16</v>
      </c>
      <c r="D32" s="10" t="e">
        <f t="shared" ref="D32:D33" si="14">IF(AND($F$14="",$F$15=""),"",IF($F$14&lt;&gt;"",F32*$F$14,E32*33.33))</f>
        <v>#REF!</v>
      </c>
      <c r="E32" s="10" t="e">
        <f t="shared" ref="E32:E33" si="15">IF(AND($F$14="",$F$15=""),"",IF($F$15&lt;&gt;"",$F$15*F32,D32/33.33))</f>
        <v>#REF!</v>
      </c>
      <c r="F32" s="29" t="e">
        <f t="shared" ref="F32:F33" si="16">F11</f>
        <v>#REF!</v>
      </c>
    </row>
    <row r="33" spans="3:13" x14ac:dyDescent="0.25">
      <c r="C33" s="34" t="s">
        <v>17</v>
      </c>
      <c r="D33" s="11" t="e">
        <f t="shared" si="14"/>
        <v>#REF!</v>
      </c>
      <c r="E33" s="11" t="e">
        <f t="shared" si="15"/>
        <v>#REF!</v>
      </c>
      <c r="F33" s="30" t="e">
        <f t="shared" si="16"/>
        <v>#REF!</v>
      </c>
    </row>
    <row r="34" spans="3:13" x14ac:dyDescent="0.25">
      <c r="D34" s="24" t="e">
        <f>SUM(D31:D33)</f>
        <v>#REF!</v>
      </c>
      <c r="E34" s="27" t="e">
        <f t="shared" ref="E34" si="17">SUM(E31:E33)</f>
        <v>#REF!</v>
      </c>
      <c r="F34" s="31" t="e">
        <f t="shared" ref="F34" si="18">SUM(F31:F33)</f>
        <v>#REF!</v>
      </c>
    </row>
    <row r="38" spans="3:13" ht="30" customHeight="1" x14ac:dyDescent="0.25">
      <c r="D38" s="56" t="s">
        <v>12</v>
      </c>
      <c r="E38" s="56" t="s">
        <v>13</v>
      </c>
      <c r="F38" s="56" t="s">
        <v>14</v>
      </c>
      <c r="H38" s="55" t="s">
        <v>6</v>
      </c>
      <c r="I38" s="55" t="s">
        <v>19</v>
      </c>
      <c r="J38" s="55" t="s">
        <v>20</v>
      </c>
      <c r="K38" s="55" t="s">
        <v>21</v>
      </c>
      <c r="L38" s="55" t="s">
        <v>22</v>
      </c>
      <c r="M38" s="55" t="s">
        <v>23</v>
      </c>
    </row>
    <row r="39" spans="3:13" x14ac:dyDescent="0.25">
      <c r="C39" s="32" t="s">
        <v>15</v>
      </c>
      <c r="D39" s="39" t="e">
        <f>IF($D$13&lt;&gt;0,D19,IF($E$13&lt;&gt;0,D25,IF($F$13&lt;&gt;0,D31,"")))</f>
        <v>#REF!</v>
      </c>
      <c r="E39" s="39" t="e">
        <f t="shared" ref="E39:F39" si="19">IF($D$13&lt;&gt;0,E19,IF($E$13&lt;&gt;0,E25,IF($F$13&lt;&gt;0,E31,"")))</f>
        <v>#REF!</v>
      </c>
      <c r="F39" s="40" t="e">
        <f t="shared" si="19"/>
        <v>#REF!</v>
      </c>
      <c r="H39" s="45" t="e">
        <f>D39*G3</f>
        <v>#REF!</v>
      </c>
      <c r="I39" s="48" t="e">
        <f>D39*H3</f>
        <v>#REF!</v>
      </c>
      <c r="J39" s="48" t="e">
        <f>D39*I3</f>
        <v>#REF!</v>
      </c>
      <c r="K39" s="51" t="e">
        <f>I39/E39</f>
        <v>#REF!</v>
      </c>
      <c r="L39" s="51" t="e">
        <f>J39/E39</f>
        <v>#REF!</v>
      </c>
      <c r="M39" s="79" t="e">
        <f>K3*D39</f>
        <v>#REF!</v>
      </c>
    </row>
    <row r="40" spans="3:13" x14ac:dyDescent="0.25">
      <c r="C40" s="33" t="s">
        <v>16</v>
      </c>
      <c r="D40" s="41" t="e">
        <f t="shared" ref="D40:F40" si="20">IF($D$13&lt;&gt;0,D20,IF($E$13&lt;&gt;0,D26,IF($F$13&lt;&gt;0,D32,"")))</f>
        <v>#REF!</v>
      </c>
      <c r="E40" s="41" t="e">
        <f t="shared" si="20"/>
        <v>#REF!</v>
      </c>
      <c r="F40" s="42" t="e">
        <f t="shared" si="20"/>
        <v>#REF!</v>
      </c>
      <c r="H40" s="46" t="e">
        <f t="shared" ref="H40:H41" si="21">D40*G4</f>
        <v>#REF!</v>
      </c>
      <c r="I40" s="49" t="e">
        <f t="shared" ref="I40:I41" si="22">D40*H4</f>
        <v>#REF!</v>
      </c>
      <c r="J40" s="49" t="e">
        <f t="shared" ref="J40:J41" si="23">D40*I4</f>
        <v>#REF!</v>
      </c>
      <c r="K40" s="52" t="e">
        <f t="shared" ref="K40:K42" si="24">I40/E40</f>
        <v>#REF!</v>
      </c>
      <c r="L40" s="52" t="e">
        <f t="shared" ref="L40:L42" si="25">J40/E40</f>
        <v>#REF!</v>
      </c>
      <c r="M40" s="80" t="e">
        <f>K4*D40</f>
        <v>#REF!</v>
      </c>
    </row>
    <row r="41" spans="3:13" x14ac:dyDescent="0.25">
      <c r="C41" s="34" t="s">
        <v>17</v>
      </c>
      <c r="D41" s="43" t="e">
        <f t="shared" ref="D41:F41" si="26">IF($D$13&lt;&gt;0,D21,IF($E$13&lt;&gt;0,D27,IF($F$13&lt;&gt;0,D33,"")))</f>
        <v>#REF!</v>
      </c>
      <c r="E41" s="43" t="e">
        <f t="shared" si="26"/>
        <v>#REF!</v>
      </c>
      <c r="F41" s="44" t="e">
        <f t="shared" si="26"/>
        <v>#REF!</v>
      </c>
      <c r="H41" s="47" t="e">
        <f t="shared" si="21"/>
        <v>#REF!</v>
      </c>
      <c r="I41" s="50" t="e">
        <f t="shared" si="22"/>
        <v>#REF!</v>
      </c>
      <c r="J41" s="50" t="e">
        <f t="shared" si="23"/>
        <v>#REF!</v>
      </c>
      <c r="K41" s="53" t="e">
        <f t="shared" si="24"/>
        <v>#REF!</v>
      </c>
      <c r="L41" s="53" t="e">
        <f t="shared" si="25"/>
        <v>#REF!</v>
      </c>
      <c r="M41" s="81" t="e">
        <f>K5*D41</f>
        <v>#REF!</v>
      </c>
    </row>
    <row r="42" spans="3:13" x14ac:dyDescent="0.25">
      <c r="D42" s="7" t="e">
        <f>SUM(D39:D41)</f>
        <v>#REF!</v>
      </c>
      <c r="E42" s="12" t="e">
        <f t="shared" ref="E42" si="27">SUM(E39:E41)</f>
        <v>#REF!</v>
      </c>
      <c r="F42" s="16" t="e">
        <f t="shared" ref="F42" si="28">SUM(F39:F41)</f>
        <v>#REF!</v>
      </c>
      <c r="H42" s="7" t="e">
        <f>SUM(H39:H41)</f>
        <v>#REF!</v>
      </c>
      <c r="I42" s="7" t="e">
        <f t="shared" ref="I42:J42" si="29">SUM(I39:I41)</f>
        <v>#REF!</v>
      </c>
      <c r="J42" s="7" t="e">
        <f t="shared" si="29"/>
        <v>#REF!</v>
      </c>
      <c r="K42" s="54" t="e">
        <f t="shared" si="24"/>
        <v>#REF!</v>
      </c>
      <c r="L42" s="54" t="e">
        <f t="shared" si="25"/>
        <v>#REF!</v>
      </c>
      <c r="M42" s="82" t="e">
        <f>SUM(M39:M41)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2D64-D15B-4E87-B516-BB9D7FE492A5}">
  <sheetPr>
    <pageSetUpPr fitToPage="1"/>
  </sheetPr>
  <dimension ref="A1:K36"/>
  <sheetViews>
    <sheetView showGridLines="0" tabSelected="1" zoomScale="85" zoomScaleNormal="85" workbookViewId="0">
      <selection activeCell="C14" sqref="C14"/>
    </sheetView>
  </sheetViews>
  <sheetFormatPr defaultColWidth="8.85546875" defaultRowHeight="15" x14ac:dyDescent="0.25"/>
  <cols>
    <col min="1" max="1" width="1.7109375" customWidth="1"/>
    <col min="2" max="2" width="15.7109375" customWidth="1"/>
    <col min="3" max="3" width="18.85546875" customWidth="1"/>
    <col min="4" max="5" width="8.140625" customWidth="1"/>
    <col min="6" max="8" width="15.7109375" customWidth="1"/>
    <col min="9" max="9" width="19.42578125" bestFit="1" customWidth="1"/>
    <col min="10" max="10" width="15.7109375" customWidth="1"/>
    <col min="11" max="11" width="1.7109375" customWidth="1"/>
    <col min="12" max="13" width="15.7109375" customWidth="1"/>
  </cols>
  <sheetData>
    <row r="1" spans="1:11" s="83" customFormat="1" ht="64.5" customHeight="1" x14ac:dyDescent="0.2"/>
    <row r="2" spans="1:11" s="83" customFormat="1" ht="12.75" x14ac:dyDescent="0.2"/>
    <row r="3" spans="1:11" s="83" customFormat="1" ht="13.5" thickBot="1" x14ac:dyDescent="0.25"/>
    <row r="4" spans="1:11" s="83" customFormat="1" ht="12.75" x14ac:dyDescent="0.2">
      <c r="A4" s="168" t="s">
        <v>37</v>
      </c>
      <c r="B4" s="169"/>
      <c r="C4" s="169"/>
      <c r="D4" s="169"/>
      <c r="E4" s="169"/>
      <c r="F4" s="169"/>
      <c r="G4" s="169"/>
      <c r="H4" s="169"/>
      <c r="I4" s="169"/>
      <c r="J4" s="169"/>
      <c r="K4" s="170"/>
    </row>
    <row r="5" spans="1:11" s="83" customFormat="1" ht="13.5" thickBot="1" x14ac:dyDescent="0.25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3"/>
    </row>
    <row r="6" spans="1:11" s="83" customFormat="1" ht="12.75" customHeight="1" thickBot="1" x14ac:dyDescent="0.25"/>
    <row r="7" spans="1:11" s="83" customFormat="1" ht="13.5" customHeight="1" x14ac:dyDescent="0.2">
      <c r="A7" s="10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1" s="83" customFormat="1" ht="12.75" x14ac:dyDescent="0.2">
      <c r="A8" s="105"/>
      <c r="B8" s="100" t="s">
        <v>38</v>
      </c>
      <c r="K8" s="123"/>
    </row>
    <row r="9" spans="1:11" s="83" customFormat="1" ht="12.75" x14ac:dyDescent="0.2">
      <c r="A9" s="105"/>
      <c r="K9" s="123"/>
    </row>
    <row r="10" spans="1:11" s="83" customFormat="1" ht="43.5" customHeight="1" x14ac:dyDescent="0.2">
      <c r="A10" s="105"/>
      <c r="B10" s="174" t="s">
        <v>40</v>
      </c>
      <c r="C10" s="174"/>
      <c r="D10" s="174"/>
      <c r="E10" s="174"/>
      <c r="F10" s="174"/>
      <c r="G10" s="174"/>
      <c r="H10" s="174"/>
      <c r="I10" s="174"/>
      <c r="J10" s="174"/>
      <c r="K10" s="106"/>
    </row>
    <row r="11" spans="1:11" s="83" customFormat="1" ht="15" customHeight="1" thickBot="1" x14ac:dyDescent="0.25">
      <c r="A11" s="105"/>
      <c r="B11" s="84"/>
      <c r="C11" s="84"/>
      <c r="D11" s="84"/>
      <c r="E11" s="84"/>
      <c r="F11" s="84"/>
      <c r="G11" s="84"/>
      <c r="H11" s="84"/>
      <c r="I11" s="84"/>
      <c r="J11" s="84"/>
      <c r="K11" s="106"/>
    </row>
    <row r="12" spans="1:11" s="83" customFormat="1" ht="51" customHeight="1" thickBot="1" x14ac:dyDescent="0.25">
      <c r="A12" s="105"/>
      <c r="B12" s="175" t="s">
        <v>36</v>
      </c>
      <c r="C12" s="176"/>
      <c r="D12" s="107"/>
      <c r="E12" s="107"/>
      <c r="F12" s="175" t="s">
        <v>41</v>
      </c>
      <c r="G12" s="177"/>
      <c r="H12" s="107"/>
      <c r="I12" s="178"/>
      <c r="J12" s="179"/>
      <c r="K12" s="106"/>
    </row>
    <row r="13" spans="1:11" s="83" customFormat="1" ht="15" customHeight="1" x14ac:dyDescent="0.2">
      <c r="A13" s="105"/>
      <c r="B13" s="84"/>
      <c r="C13" s="84"/>
      <c r="D13" s="84"/>
      <c r="E13" s="84"/>
      <c r="F13" s="84"/>
      <c r="G13" s="84"/>
      <c r="H13" s="84"/>
      <c r="I13" s="84"/>
      <c r="J13" s="84"/>
      <c r="K13" s="106"/>
    </row>
    <row r="14" spans="1:11" s="96" customFormat="1" ht="12" x14ac:dyDescent="0.2">
      <c r="A14" s="113"/>
      <c r="B14" s="97" t="s">
        <v>43</v>
      </c>
      <c r="C14" s="149"/>
      <c r="D14" s="114"/>
      <c r="E14" s="114"/>
      <c r="F14" s="97" t="s">
        <v>43</v>
      </c>
      <c r="G14" s="127"/>
      <c r="H14" s="114"/>
      <c r="I14" s="141"/>
      <c r="J14" s="142"/>
      <c r="K14" s="115"/>
    </row>
    <row r="15" spans="1:11" s="96" customFormat="1" ht="12" hidden="1" x14ac:dyDescent="0.2">
      <c r="A15" s="113"/>
      <c r="B15" s="98"/>
      <c r="C15" s="126"/>
      <c r="D15" s="114"/>
      <c r="E15" s="114"/>
      <c r="F15" s="98"/>
      <c r="G15" s="128"/>
      <c r="H15" s="114"/>
      <c r="I15" s="141"/>
      <c r="J15" s="142"/>
      <c r="K15" s="115"/>
    </row>
    <row r="16" spans="1:11" s="96" customFormat="1" ht="12" x14ac:dyDescent="0.2">
      <c r="A16" s="113"/>
      <c r="B16" s="99" t="s">
        <v>44</v>
      </c>
      <c r="C16" s="150"/>
      <c r="D16" s="114"/>
      <c r="E16" s="114"/>
      <c r="F16" s="99" t="s">
        <v>44</v>
      </c>
      <c r="G16" s="129"/>
      <c r="H16" s="114"/>
      <c r="I16" s="141"/>
      <c r="J16" s="142"/>
      <c r="K16" s="115"/>
    </row>
    <row r="17" spans="1:11" s="83" customFormat="1" ht="12.75" x14ac:dyDescent="0.2">
      <c r="A17" s="105"/>
      <c r="B17" s="131" t="s">
        <v>24</v>
      </c>
      <c r="C17" s="151">
        <f>SUM(C14:C16)</f>
        <v>0</v>
      </c>
      <c r="D17" s="84"/>
      <c r="E17" s="84"/>
      <c r="F17" s="131" t="s">
        <v>24</v>
      </c>
      <c r="G17" s="132">
        <f t="shared" ref="G17" si="0">SUM(G14:G16)</f>
        <v>0</v>
      </c>
      <c r="H17" s="84"/>
      <c r="I17" s="143"/>
      <c r="J17" s="144"/>
      <c r="K17" s="106"/>
    </row>
    <row r="18" spans="1:11" s="83" customFormat="1" ht="12.75" x14ac:dyDescent="0.2">
      <c r="A18" s="105"/>
      <c r="B18" s="180" t="str">
        <f>IF(C17=0,"",IF(OR($G$17&lt;&gt;0,$J$17&lt;&gt;0,$J$19&lt;&gt;0,$J$20&lt;&gt;0),"Iba jedna metóda A/B !",""))</f>
        <v/>
      </c>
      <c r="C18" s="180"/>
      <c r="D18" s="84"/>
      <c r="E18" s="84"/>
      <c r="F18" s="180" t="str">
        <f>IF(G17=0,"",IF(OR($C$17&lt;&gt;0,$J$17&lt;&gt;0,$J$19&lt;&gt;0,$J$20&lt;&gt;0),"Iba jedna metóda A/B !",""))</f>
        <v/>
      </c>
      <c r="G18" s="180"/>
      <c r="H18" s="84"/>
      <c r="I18" s="181" t="str">
        <f>IF(J17=0,"",IF(OR($C$17&lt;&gt;0,$G$17&lt;&gt;0),"Kies methode 1 OF 2 OF 3 !",""))</f>
        <v/>
      </c>
      <c r="J18" s="181"/>
      <c r="K18" s="106"/>
    </row>
    <row r="19" spans="1:11" s="83" customFormat="1" ht="15" customHeight="1" x14ac:dyDescent="0.2">
      <c r="A19" s="105"/>
      <c r="B19" s="85"/>
      <c r="C19" s="86"/>
      <c r="D19" s="84"/>
      <c r="E19" s="84"/>
      <c r="F19" s="85"/>
      <c r="G19" s="87"/>
      <c r="H19" s="145"/>
      <c r="I19" s="146"/>
      <c r="J19" s="147"/>
      <c r="K19" s="106"/>
    </row>
    <row r="20" spans="1:11" s="83" customFormat="1" ht="15" customHeight="1" x14ac:dyDescent="0.2">
      <c r="A20" s="105"/>
      <c r="B20" s="85"/>
      <c r="C20" s="86"/>
      <c r="D20" s="84"/>
      <c r="E20" s="84"/>
      <c r="F20" s="85"/>
      <c r="G20" s="87"/>
      <c r="H20" s="145"/>
      <c r="I20" s="146"/>
      <c r="J20" s="148"/>
      <c r="K20" s="106"/>
    </row>
    <row r="21" spans="1:11" s="83" customFormat="1" ht="13.5" thickBot="1" x14ac:dyDescent="0.25">
      <c r="A21" s="116"/>
      <c r="B21" s="117"/>
      <c r="C21" s="118"/>
      <c r="D21" s="119"/>
      <c r="E21" s="119"/>
      <c r="F21" s="117"/>
      <c r="G21" s="120"/>
      <c r="H21" s="121"/>
      <c r="I21" s="124"/>
      <c r="J21" s="125"/>
      <c r="K21" s="122"/>
    </row>
    <row r="22" spans="1:11" s="83" customFormat="1" ht="13.5" thickBot="1" x14ac:dyDescent="0.25">
      <c r="B22" s="167" t="str">
        <f>'berekening 8d'!F16</f>
        <v/>
      </c>
      <c r="C22" s="167"/>
      <c r="D22" s="167"/>
      <c r="E22" s="167"/>
      <c r="F22" s="167"/>
      <c r="G22" s="167"/>
      <c r="H22" s="167"/>
      <c r="I22" s="167"/>
      <c r="J22" s="167"/>
      <c r="K22" s="84"/>
    </row>
    <row r="23" spans="1:11" s="83" customFormat="1" ht="12.75" x14ac:dyDescent="0.2">
      <c r="A23" s="101"/>
      <c r="B23" s="102"/>
      <c r="C23" s="103"/>
      <c r="D23" s="103"/>
      <c r="E23" s="103"/>
      <c r="F23" s="103"/>
      <c r="G23" s="103"/>
      <c r="H23" s="103"/>
      <c r="I23" s="103"/>
      <c r="J23" s="103"/>
      <c r="K23" s="104"/>
    </row>
    <row r="24" spans="1:11" s="83" customFormat="1" ht="12.75" x14ac:dyDescent="0.2">
      <c r="A24" s="105"/>
      <c r="B24" s="100" t="s">
        <v>39</v>
      </c>
      <c r="C24" s="84"/>
      <c r="D24" s="84"/>
      <c r="E24" s="84"/>
      <c r="F24" s="84"/>
      <c r="G24" s="84"/>
      <c r="H24" s="84"/>
      <c r="I24" s="84"/>
      <c r="J24" s="84"/>
      <c r="K24" s="106"/>
    </row>
    <row r="25" spans="1:11" s="83" customFormat="1" ht="39.950000000000003" customHeight="1" x14ac:dyDescent="0.2">
      <c r="A25" s="105"/>
      <c r="B25" s="84"/>
      <c r="C25" s="84"/>
      <c r="D25" s="133" t="s">
        <v>30</v>
      </c>
      <c r="E25" s="134" t="s">
        <v>25</v>
      </c>
      <c r="F25" s="133" t="s">
        <v>42</v>
      </c>
      <c r="G25" s="133" t="s">
        <v>31</v>
      </c>
      <c r="H25" s="133" t="s">
        <v>34</v>
      </c>
      <c r="I25" s="133" t="s">
        <v>33</v>
      </c>
      <c r="J25" s="133" t="s">
        <v>32</v>
      </c>
      <c r="K25" s="106"/>
    </row>
    <row r="26" spans="1:11" s="83" customFormat="1" ht="60" customHeight="1" x14ac:dyDescent="0.2">
      <c r="A26" s="105"/>
      <c r="B26" s="88"/>
      <c r="C26" s="137" t="s">
        <v>29</v>
      </c>
      <c r="D26" s="89">
        <f>'berekening 8d'!D3</f>
        <v>0</v>
      </c>
      <c r="E26" s="90">
        <f>'berekening 8d'!E3</f>
        <v>0</v>
      </c>
      <c r="F26" s="152" t="str">
        <f>'berekening 8d'!D39</f>
        <v/>
      </c>
      <c r="G26" s="153" t="str">
        <f>'berekening 8d'!E39</f>
        <v/>
      </c>
      <c r="H26" s="154" t="str">
        <f>'berekening 8d'!F39</f>
        <v/>
      </c>
      <c r="I26" s="155" t="str">
        <f>IF('berekening 8d'!$F$42&lt;&gt;0,'berekening 8d'!M39,"")</f>
        <v/>
      </c>
      <c r="J26" s="153" t="str">
        <f>IF('berekening 8d'!$F$42&lt;&gt;0,'berekening 8d'!J39,"")</f>
        <v/>
      </c>
      <c r="K26" s="106"/>
    </row>
    <row r="27" spans="1:11" s="83" customFormat="1" ht="60" hidden="1" customHeight="1" x14ac:dyDescent="0.2">
      <c r="A27" s="105"/>
      <c r="B27" s="91"/>
      <c r="C27" s="135" t="s">
        <v>1</v>
      </c>
      <c r="D27" s="92">
        <f>'berekening 8d'!D4</f>
        <v>0</v>
      </c>
      <c r="E27" s="93">
        <f>'berekening 8d'!E4</f>
        <v>0</v>
      </c>
      <c r="F27" s="156" t="str">
        <f>'berekening 8d'!D40</f>
        <v/>
      </c>
      <c r="G27" s="157" t="str">
        <f>'berekening 8d'!E40</f>
        <v/>
      </c>
      <c r="H27" s="158" t="str">
        <f>'berekening 8d'!F40</f>
        <v/>
      </c>
      <c r="I27" s="159" t="str">
        <f>IF('berekening 8d'!$F$42&lt;&gt;0,'berekening 8d'!M40,"")</f>
        <v/>
      </c>
      <c r="J27" s="160" t="str">
        <f>IF('berekening 8d'!$F$42&lt;&gt;0,'berekening 8d'!J40,"")</f>
        <v/>
      </c>
      <c r="K27" s="106"/>
    </row>
    <row r="28" spans="1:11" s="83" customFormat="1" ht="60" customHeight="1" x14ac:dyDescent="0.2">
      <c r="A28" s="105"/>
      <c r="B28" s="91"/>
      <c r="C28" s="136" t="s">
        <v>28</v>
      </c>
      <c r="D28" s="94">
        <f>'berekening 8d'!D5</f>
        <v>0.39800000000000002</v>
      </c>
      <c r="E28" s="95">
        <f>'berekening 8d'!E5</f>
        <v>0.3392</v>
      </c>
      <c r="F28" s="161" t="str">
        <f>'berekening 8d'!D41</f>
        <v/>
      </c>
      <c r="G28" s="162" t="str">
        <f>'berekening 8d'!E41</f>
        <v/>
      </c>
      <c r="H28" s="163" t="str">
        <f>'berekening 8d'!F41</f>
        <v/>
      </c>
      <c r="I28" s="164" t="str">
        <f>IF('berekening 8d'!$F$42&lt;&gt;0,'berekening 8d'!M41,"")</f>
        <v/>
      </c>
      <c r="J28" s="165" t="str">
        <f>IF('berekening 8d'!$F$42&lt;&gt;0,'berekening 8d'!J41,"")</f>
        <v/>
      </c>
      <c r="K28" s="106"/>
    </row>
    <row r="29" spans="1:11" s="83" customFormat="1" x14ac:dyDescent="0.2">
      <c r="A29" s="105"/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106"/>
    </row>
    <row r="30" spans="1:11" s="83" customFormat="1" ht="12.75" x14ac:dyDescent="0.2">
      <c r="A30" s="105"/>
      <c r="B30" s="84"/>
      <c r="C30" s="84"/>
      <c r="D30" s="84"/>
      <c r="E30" s="84"/>
      <c r="F30" s="166" t="str">
        <f>IF('berekening 8d'!F42&lt;&gt;0,SUM(F26:F28),"")</f>
        <v/>
      </c>
      <c r="G30" s="138" t="str">
        <f>IF('berekening 8d'!F42&lt;&gt;0,SUM(G26:G28),"")</f>
        <v/>
      </c>
      <c r="H30" s="139" t="str">
        <f>IF('berekening 8d'!F42&lt;&gt;0,SUM(H26:H28),"")</f>
        <v/>
      </c>
      <c r="I30" s="140" t="str">
        <f>IF('berekening 8d'!F42&lt;&gt;0,SUM(I26:I28),"")</f>
        <v/>
      </c>
      <c r="J30" s="138" t="str">
        <f>IF('berekening 8d'!F42&lt;&gt;0,SUM(J26:J28),"")</f>
        <v/>
      </c>
      <c r="K30" s="106"/>
    </row>
    <row r="31" spans="1:11" s="83" customFormat="1" ht="12.75" x14ac:dyDescent="0.2">
      <c r="A31" s="105"/>
      <c r="B31" s="84"/>
      <c r="C31" s="84"/>
      <c r="D31" s="84"/>
      <c r="E31" s="84"/>
      <c r="F31" s="107"/>
      <c r="G31" s="107"/>
      <c r="H31" s="107"/>
      <c r="I31" s="107"/>
      <c r="J31" s="107"/>
      <c r="K31" s="106"/>
    </row>
    <row r="32" spans="1:11" s="83" customFormat="1" ht="12.75" x14ac:dyDescent="0.2">
      <c r="A32" s="105"/>
      <c r="B32" s="84"/>
      <c r="C32" s="84"/>
      <c r="D32" s="84"/>
      <c r="E32" s="84"/>
      <c r="F32" s="107"/>
      <c r="G32" s="107"/>
      <c r="H32" s="107"/>
      <c r="I32" s="84"/>
      <c r="J32" s="139" t="str">
        <f>IF('berekening 8d'!F42&lt;&gt;0,'berekening 8d'!L42,"")</f>
        <v/>
      </c>
      <c r="K32" s="106"/>
    </row>
    <row r="33" spans="1:11" s="83" customFormat="1" ht="15" customHeight="1" x14ac:dyDescent="0.2">
      <c r="A33" s="105"/>
      <c r="B33" s="84"/>
      <c r="C33" s="100" t="s">
        <v>27</v>
      </c>
      <c r="D33" s="100"/>
      <c r="E33" s="84"/>
      <c r="F33" s="84"/>
      <c r="G33" s="84"/>
      <c r="H33" s="84"/>
      <c r="I33" s="84"/>
      <c r="J33" s="84"/>
      <c r="K33" s="106"/>
    </row>
    <row r="34" spans="1:11" s="83" customFormat="1" ht="12.75" x14ac:dyDescent="0.2">
      <c r="A34" s="105"/>
      <c r="B34" s="84"/>
      <c r="C34" s="84"/>
      <c r="D34" s="84"/>
      <c r="E34" s="84"/>
      <c r="F34" s="84"/>
      <c r="G34" s="84"/>
      <c r="H34" s="84"/>
      <c r="I34" s="84"/>
      <c r="J34" s="84"/>
      <c r="K34" s="106"/>
    </row>
    <row r="35" spans="1:11" s="83" customFormat="1" ht="12.75" x14ac:dyDescent="0.2">
      <c r="A35" s="105"/>
      <c r="B35" s="84"/>
      <c r="C35" s="100" t="s">
        <v>35</v>
      </c>
      <c r="D35" s="100"/>
      <c r="E35" s="84"/>
      <c r="F35" s="84"/>
      <c r="G35" s="84"/>
      <c r="H35" s="84"/>
      <c r="I35" s="84"/>
      <c r="J35" s="84"/>
      <c r="K35" s="106"/>
    </row>
    <row r="36" spans="1:11" ht="15.75" thickBot="1" x14ac:dyDescent="0.3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10"/>
    </row>
  </sheetData>
  <sheetProtection algorithmName="SHA-512" hashValue="5dRi8FkIXaYeJFp2N6L1fG2UuPS5tV6PkAicF7NZZUZswhxz2k/uNCObXOcaim2z/pNJB/jvdkGlCoKDn5mYkQ==" saltValue="QxCEjUHjROQcvOlxc4VxqA==" spinCount="100000" sheet="1" objects="1" scenarios="1" selectLockedCells="1"/>
  <mergeCells count="9">
    <mergeCell ref="B22:J22"/>
    <mergeCell ref="A4:K5"/>
    <mergeCell ref="B10:J10"/>
    <mergeCell ref="B12:C12"/>
    <mergeCell ref="F12:G12"/>
    <mergeCell ref="I12:J12"/>
    <mergeCell ref="B18:C18"/>
    <mergeCell ref="F18:G18"/>
    <mergeCell ref="I18:J18"/>
  </mergeCells>
  <conditionalFormatting sqref="J32">
    <cfRule type="cellIs" dxfId="0" priority="1" operator="lessThan">
      <formula>0.1</formula>
    </cfRule>
  </conditionalFormatting>
  <pageMargins left="0.25" right="0.25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9481-D995-434B-A4E4-A259A5BFEB4D}">
  <dimension ref="B2:M42"/>
  <sheetViews>
    <sheetView showGridLines="0" workbookViewId="0">
      <selection activeCell="K3" sqref="K3"/>
    </sheetView>
  </sheetViews>
  <sheetFormatPr defaultColWidth="8.85546875" defaultRowHeight="15" x14ac:dyDescent="0.25"/>
  <cols>
    <col min="2" max="2" width="14.85546875" customWidth="1"/>
    <col min="3" max="3" width="14.140625" bestFit="1" customWidth="1"/>
    <col min="4" max="4" width="10.85546875" bestFit="1" customWidth="1"/>
    <col min="5" max="5" width="10.85546875" customWidth="1"/>
    <col min="6" max="13" width="15.7109375" customWidth="1"/>
  </cols>
  <sheetData>
    <row r="2" spans="2:11" ht="30" customHeight="1" x14ac:dyDescent="0.25">
      <c r="D2" s="56" t="s">
        <v>3</v>
      </c>
      <c r="E2" s="59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</row>
    <row r="3" spans="2:11" ht="60" customHeight="1" x14ac:dyDescent="0.25">
      <c r="B3" s="5"/>
      <c r="C3" s="61" t="s">
        <v>0</v>
      </c>
      <c r="D3" s="73">
        <v>0</v>
      </c>
      <c r="E3" s="6">
        <v>0</v>
      </c>
      <c r="F3" s="1">
        <f>0.3*0.1</f>
        <v>0.03</v>
      </c>
      <c r="G3" s="1">
        <f>(1-$D3)*$F3</f>
        <v>0.03</v>
      </c>
      <c r="H3" s="1">
        <f>$D3*$F3</f>
        <v>0</v>
      </c>
      <c r="I3" s="1">
        <f>$E3*$F3</f>
        <v>0</v>
      </c>
      <c r="J3" s="76">
        <f>F3*E3</f>
        <v>0</v>
      </c>
      <c r="K3" s="76">
        <f>J3*0.08</f>
        <v>0</v>
      </c>
    </row>
    <row r="4" spans="2:11" ht="60" customHeight="1" x14ac:dyDescent="0.25">
      <c r="B4" s="4"/>
      <c r="C4" s="62" t="s">
        <v>1</v>
      </c>
      <c r="D4" s="74"/>
      <c r="E4" s="71"/>
      <c r="F4" s="2">
        <f>0.3*0.1</f>
        <v>0.03</v>
      </c>
      <c r="G4" s="2">
        <f>(1-$D4)*$F4</f>
        <v>0.03</v>
      </c>
      <c r="H4" s="2">
        <f t="shared" ref="H4" si="0">$D4*$F4</f>
        <v>0</v>
      </c>
      <c r="I4" s="2">
        <f t="shared" ref="I4" si="1">$E4*$F4</f>
        <v>0</v>
      </c>
      <c r="J4" s="77">
        <f t="shared" ref="J4" si="2">F4*E4</f>
        <v>0</v>
      </c>
      <c r="K4" s="77">
        <f>J4*0.08</f>
        <v>0</v>
      </c>
    </row>
    <row r="5" spans="2:11" ht="60" customHeight="1" x14ac:dyDescent="0.25">
      <c r="B5" s="4"/>
      <c r="C5" s="62" t="s">
        <v>2</v>
      </c>
      <c r="D5" s="75">
        <v>0.39800000000000002</v>
      </c>
      <c r="E5" s="130">
        <v>0.3392</v>
      </c>
      <c r="F5" s="3">
        <f>0.3*0.1</f>
        <v>0.03</v>
      </c>
      <c r="G5" s="3">
        <f>(1-$D5)*$F5</f>
        <v>1.806E-2</v>
      </c>
      <c r="H5" s="3">
        <f>$D5*$F5</f>
        <v>1.1940000000000001E-2</v>
      </c>
      <c r="I5" s="78">
        <f>$E5*$F5</f>
        <v>1.0175999999999999E-2</v>
      </c>
      <c r="J5" s="78">
        <f>F5*E5</f>
        <v>1.0175999999999999E-2</v>
      </c>
      <c r="K5" s="78">
        <f>J5*0.08</f>
        <v>8.1408000000000001E-4</v>
      </c>
    </row>
    <row r="6" spans="2:11" x14ac:dyDescent="0.25">
      <c r="K6" t="s">
        <v>11</v>
      </c>
    </row>
    <row r="8" spans="2:11" x14ac:dyDescent="0.25">
      <c r="D8" s="8">
        <v>1</v>
      </c>
      <c r="E8" s="8">
        <v>2</v>
      </c>
      <c r="F8" s="8">
        <v>3</v>
      </c>
    </row>
    <row r="9" spans="2:11" x14ac:dyDescent="0.25">
      <c r="D9" s="56" t="s">
        <v>12</v>
      </c>
      <c r="E9" s="56" t="s">
        <v>13</v>
      </c>
      <c r="F9" s="56" t="s">
        <v>14</v>
      </c>
    </row>
    <row r="10" spans="2:11" x14ac:dyDescent="0.25">
      <c r="C10" s="32" t="s">
        <v>15</v>
      </c>
      <c r="D10" s="63">
        <f>'LINEO hydro 8 cm'!C14</f>
        <v>0</v>
      </c>
      <c r="E10" s="63">
        <f>'LINEO hydro 8 cm'!G14</f>
        <v>0</v>
      </c>
      <c r="F10" s="64">
        <f>'LINEO hydro 8 cm'!J14</f>
        <v>0</v>
      </c>
    </row>
    <row r="11" spans="2:11" x14ac:dyDescent="0.25">
      <c r="C11" s="33" t="s">
        <v>16</v>
      </c>
      <c r="D11" s="65">
        <f>'LINEO hydro 8 cm'!C15</f>
        <v>0</v>
      </c>
      <c r="E11" s="65">
        <f>'LINEO hydro 8 cm'!G15</f>
        <v>0</v>
      </c>
      <c r="F11" s="66">
        <f>'LINEO hydro 8 cm'!J15</f>
        <v>0</v>
      </c>
    </row>
    <row r="12" spans="2:11" x14ac:dyDescent="0.25">
      <c r="C12" s="34" t="s">
        <v>17</v>
      </c>
      <c r="D12" s="67">
        <f>'LINEO hydro 8 cm'!C16</f>
        <v>0</v>
      </c>
      <c r="E12" s="67">
        <f>'LINEO hydro 8 cm'!G16</f>
        <v>0</v>
      </c>
      <c r="F12" s="68">
        <f>'LINEO hydro 8 cm'!J16</f>
        <v>0</v>
      </c>
    </row>
    <row r="13" spans="2:11" x14ac:dyDescent="0.25">
      <c r="D13" s="7">
        <f>SUM(D10:D12)</f>
        <v>0</v>
      </c>
      <c r="E13" s="12">
        <f t="shared" ref="E13:F13" si="3">SUM(E10:E12)</f>
        <v>0</v>
      </c>
      <c r="F13" s="16">
        <f t="shared" si="3"/>
        <v>0</v>
      </c>
    </row>
    <row r="14" spans="2:11" x14ac:dyDescent="0.25">
      <c r="E14" s="70" t="s">
        <v>18</v>
      </c>
      <c r="F14" s="69" t="str">
        <f>IF('LINEO hydro 8 cm'!J19&lt;&gt;"",'LINEO hydro 8 cm'!J19,"")</f>
        <v/>
      </c>
      <c r="G14" t="s">
        <v>12</v>
      </c>
    </row>
    <row r="15" spans="2:11" x14ac:dyDescent="0.25">
      <c r="E15" s="70" t="s">
        <v>18</v>
      </c>
      <c r="F15" s="69" t="str">
        <f>IF('LINEO hydro 8 cm'!J20&lt;&gt;"",'LINEO hydro 8 cm'!J20,"")</f>
        <v/>
      </c>
      <c r="G15" t="s">
        <v>13</v>
      </c>
    </row>
    <row r="16" spans="2:11" x14ac:dyDescent="0.25">
      <c r="F16" s="38" t="str">
        <f>IF(AND(F14&lt;&gt;"",F15&lt;&gt;""),"(slechts 1 van beide velden invullen a.u.b.)","")</f>
        <v/>
      </c>
    </row>
    <row r="18" spans="3:6" x14ac:dyDescent="0.25">
      <c r="C18" s="8">
        <v>1</v>
      </c>
      <c r="D18" s="58" t="s">
        <v>12</v>
      </c>
      <c r="E18" s="58" t="s">
        <v>13</v>
      </c>
      <c r="F18" s="58" t="s">
        <v>14</v>
      </c>
    </row>
    <row r="19" spans="3:6" x14ac:dyDescent="0.25">
      <c r="C19" s="35" t="s">
        <v>15</v>
      </c>
      <c r="D19" s="18">
        <f>D10</f>
        <v>0</v>
      </c>
      <c r="E19" s="9">
        <f>D19/33.33</f>
        <v>0</v>
      </c>
      <c r="F19" s="13" t="e">
        <f>E19/$E$22</f>
        <v>#DIV/0!</v>
      </c>
    </row>
    <row r="20" spans="3:6" x14ac:dyDescent="0.25">
      <c r="C20" s="36" t="s">
        <v>16</v>
      </c>
      <c r="D20" s="19">
        <f t="shared" ref="D20:D21" si="4">D11</f>
        <v>0</v>
      </c>
      <c r="E20" s="10">
        <f t="shared" ref="E20:E21" si="5">D20/33.33</f>
        <v>0</v>
      </c>
      <c r="F20" s="14" t="e">
        <f t="shared" ref="F20:F21" si="6">E20/$E$22</f>
        <v>#DIV/0!</v>
      </c>
    </row>
    <row r="21" spans="3:6" x14ac:dyDescent="0.25">
      <c r="C21" s="37" t="s">
        <v>17</v>
      </c>
      <c r="D21" s="20">
        <f t="shared" si="4"/>
        <v>0</v>
      </c>
      <c r="E21" s="11">
        <f t="shared" si="5"/>
        <v>0</v>
      </c>
      <c r="F21" s="15" t="e">
        <f t="shared" si="6"/>
        <v>#DIV/0!</v>
      </c>
    </row>
    <row r="22" spans="3:6" x14ac:dyDescent="0.25">
      <c r="D22" s="21">
        <f>SUM(D19:D21)</f>
        <v>0</v>
      </c>
      <c r="E22" s="22">
        <f t="shared" ref="E22:F22" si="7">SUM(E19:E21)</f>
        <v>0</v>
      </c>
      <c r="F22" s="23" t="e">
        <f t="shared" si="7"/>
        <v>#DIV/0!</v>
      </c>
    </row>
    <row r="24" spans="3:6" x14ac:dyDescent="0.25">
      <c r="C24" s="8">
        <v>2</v>
      </c>
      <c r="D24" s="57" t="s">
        <v>12</v>
      </c>
      <c r="E24" s="57" t="s">
        <v>13</v>
      </c>
      <c r="F24" s="57" t="s">
        <v>14</v>
      </c>
    </row>
    <row r="25" spans="3:6" x14ac:dyDescent="0.25">
      <c r="C25" s="32" t="s">
        <v>15</v>
      </c>
      <c r="D25" s="9">
        <f>E25*33.33</f>
        <v>0</v>
      </c>
      <c r="E25" s="18">
        <f>E10</f>
        <v>0</v>
      </c>
      <c r="F25" s="13" t="e">
        <f>E25/$E$28</f>
        <v>#DIV/0!</v>
      </c>
    </row>
    <row r="26" spans="3:6" x14ac:dyDescent="0.25">
      <c r="C26" s="33" t="s">
        <v>16</v>
      </c>
      <c r="D26" s="10">
        <f t="shared" ref="D26:D27" si="8">E26*33.33</f>
        <v>0</v>
      </c>
      <c r="E26" s="19">
        <f t="shared" ref="E26:E27" si="9">E11</f>
        <v>0</v>
      </c>
      <c r="F26" s="14" t="e">
        <f t="shared" ref="F26:F27" si="10">E26/$E$28</f>
        <v>#DIV/0!</v>
      </c>
    </row>
    <row r="27" spans="3:6" x14ac:dyDescent="0.25">
      <c r="C27" s="34" t="s">
        <v>17</v>
      </c>
      <c r="D27" s="11">
        <f t="shared" si="8"/>
        <v>0</v>
      </c>
      <c r="E27" s="20">
        <f t="shared" si="9"/>
        <v>0</v>
      </c>
      <c r="F27" s="15" t="e">
        <f t="shared" si="10"/>
        <v>#DIV/0!</v>
      </c>
    </row>
    <row r="28" spans="3:6" x14ac:dyDescent="0.25">
      <c r="D28" s="24">
        <f>SUM(D25:D27)</f>
        <v>0</v>
      </c>
      <c r="E28" s="25">
        <f t="shared" ref="E28:F28" si="11">SUM(E25:E27)</f>
        <v>0</v>
      </c>
      <c r="F28" s="26" t="e">
        <f t="shared" si="11"/>
        <v>#DIV/0!</v>
      </c>
    </row>
    <row r="29" spans="3:6" x14ac:dyDescent="0.25">
      <c r="D29" s="17"/>
    </row>
    <row r="30" spans="3:6" x14ac:dyDescent="0.25">
      <c r="C30" s="8">
        <v>3</v>
      </c>
      <c r="D30" s="57" t="s">
        <v>12</v>
      </c>
      <c r="E30" s="57" t="s">
        <v>13</v>
      </c>
      <c r="F30" s="57" t="s">
        <v>14</v>
      </c>
    </row>
    <row r="31" spans="3:6" x14ac:dyDescent="0.25">
      <c r="C31" s="32" t="s">
        <v>15</v>
      </c>
      <c r="D31" s="9" t="str">
        <f>IF(AND($F$14="",$F$15=""),"",IF($F$14&lt;&gt;"",F31*$F$14,E31*33.33))</f>
        <v/>
      </c>
      <c r="E31" s="9" t="str">
        <f>IF(AND($F$14="",$F$15=""),"",IF($F$15&lt;&gt;"",$F$15*F31,D31/33.33))</f>
        <v/>
      </c>
      <c r="F31" s="28">
        <f>F10</f>
        <v>0</v>
      </c>
    </row>
    <row r="32" spans="3:6" x14ac:dyDescent="0.25">
      <c r="C32" s="33" t="s">
        <v>16</v>
      </c>
      <c r="D32" s="10" t="str">
        <f t="shared" ref="D32:D33" si="12">IF(AND($F$14="",$F$15=""),"",IF($F$14&lt;&gt;"",F32*$F$14,E32*33.33))</f>
        <v/>
      </c>
      <c r="E32" s="10" t="str">
        <f t="shared" ref="E32:E33" si="13">IF(AND($F$14="",$F$15=""),"",IF($F$15&lt;&gt;"",$F$15*F32,D32/33.33))</f>
        <v/>
      </c>
      <c r="F32" s="29">
        <f t="shared" ref="F32:F33" si="14">F11</f>
        <v>0</v>
      </c>
    </row>
    <row r="33" spans="3:13" x14ac:dyDescent="0.25">
      <c r="C33" s="34" t="s">
        <v>17</v>
      </c>
      <c r="D33" s="11" t="str">
        <f t="shared" si="12"/>
        <v/>
      </c>
      <c r="E33" s="11" t="str">
        <f t="shared" si="13"/>
        <v/>
      </c>
      <c r="F33" s="30">
        <f t="shared" si="14"/>
        <v>0</v>
      </c>
    </row>
    <row r="34" spans="3:13" x14ac:dyDescent="0.25">
      <c r="D34" s="24">
        <f>SUM(D31:D33)</f>
        <v>0</v>
      </c>
      <c r="E34" s="27">
        <f t="shared" ref="E34:F34" si="15">SUM(E31:E33)</f>
        <v>0</v>
      </c>
      <c r="F34" s="31">
        <f t="shared" si="15"/>
        <v>0</v>
      </c>
    </row>
    <row r="38" spans="3:13" ht="30" customHeight="1" x14ac:dyDescent="0.25">
      <c r="D38" s="56" t="s">
        <v>12</v>
      </c>
      <c r="E38" s="56" t="s">
        <v>13</v>
      </c>
      <c r="F38" s="56" t="s">
        <v>14</v>
      </c>
      <c r="H38" s="55" t="s">
        <v>6</v>
      </c>
      <c r="I38" s="55" t="s">
        <v>19</v>
      </c>
      <c r="J38" s="55" t="s">
        <v>20</v>
      </c>
      <c r="K38" s="55" t="s">
        <v>21</v>
      </c>
      <c r="L38" s="55" t="s">
        <v>22</v>
      </c>
      <c r="M38" s="55" t="s">
        <v>23</v>
      </c>
    </row>
    <row r="39" spans="3:13" x14ac:dyDescent="0.25">
      <c r="C39" s="32" t="s">
        <v>15</v>
      </c>
      <c r="D39" s="39" t="str">
        <f>IF($D$13&lt;&gt;0,D19,IF($E$13&lt;&gt;0,D25,IF($F$13&lt;&gt;0,D31,"")))</f>
        <v/>
      </c>
      <c r="E39" s="39" t="str">
        <f t="shared" ref="E39:F39" si="16">IF($D$13&lt;&gt;0,E19,IF($E$13&lt;&gt;0,E25,IF($F$13&lt;&gt;0,E31,"")))</f>
        <v/>
      </c>
      <c r="F39" s="40" t="str">
        <f t="shared" si="16"/>
        <v/>
      </c>
      <c r="H39" s="45" t="e">
        <f>D39*G3</f>
        <v>#VALUE!</v>
      </c>
      <c r="I39" s="48" t="e">
        <f>D39*H3</f>
        <v>#VALUE!</v>
      </c>
      <c r="J39" s="48" t="e">
        <f>D39*I3</f>
        <v>#VALUE!</v>
      </c>
      <c r="K39" s="51" t="e">
        <f>I39/E39</f>
        <v>#VALUE!</v>
      </c>
      <c r="L39" s="51" t="e">
        <f>J39/E39</f>
        <v>#VALUE!</v>
      </c>
      <c r="M39" s="79" t="e">
        <f>K3*D39</f>
        <v>#VALUE!</v>
      </c>
    </row>
    <row r="40" spans="3:13" x14ac:dyDescent="0.25">
      <c r="C40" s="33" t="s">
        <v>16</v>
      </c>
      <c r="D40" s="41" t="str">
        <f t="shared" ref="D40:F41" si="17">IF($D$13&lt;&gt;0,D20,IF($E$13&lt;&gt;0,D26,IF($F$13&lt;&gt;0,D32,"")))</f>
        <v/>
      </c>
      <c r="E40" s="41" t="str">
        <f t="shared" si="17"/>
        <v/>
      </c>
      <c r="F40" s="42" t="str">
        <f t="shared" si="17"/>
        <v/>
      </c>
      <c r="H40" s="46" t="e">
        <f t="shared" ref="H40:H41" si="18">D40*G4</f>
        <v>#VALUE!</v>
      </c>
      <c r="I40" s="49" t="e">
        <f t="shared" ref="I40:I41" si="19">D40*H4</f>
        <v>#VALUE!</v>
      </c>
      <c r="J40" s="49" t="e">
        <f t="shared" ref="J40:J41" si="20">D40*I4</f>
        <v>#VALUE!</v>
      </c>
      <c r="K40" s="52" t="e">
        <f t="shared" ref="K40:K42" si="21">I40/E40</f>
        <v>#VALUE!</v>
      </c>
      <c r="L40" s="52" t="e">
        <f t="shared" ref="L40:L42" si="22">J40/E40</f>
        <v>#VALUE!</v>
      </c>
      <c r="M40" s="80" t="e">
        <f>K4*D40</f>
        <v>#VALUE!</v>
      </c>
    </row>
    <row r="41" spans="3:13" x14ac:dyDescent="0.25">
      <c r="C41" s="34" t="s">
        <v>17</v>
      </c>
      <c r="D41" s="43" t="str">
        <f t="shared" si="17"/>
        <v/>
      </c>
      <c r="E41" s="43" t="str">
        <f t="shared" si="17"/>
        <v/>
      </c>
      <c r="F41" s="44" t="str">
        <f t="shared" si="17"/>
        <v/>
      </c>
      <c r="H41" s="47" t="e">
        <f t="shared" si="18"/>
        <v>#VALUE!</v>
      </c>
      <c r="I41" s="50" t="e">
        <f t="shared" si="19"/>
        <v>#VALUE!</v>
      </c>
      <c r="J41" s="50" t="e">
        <f t="shared" si="20"/>
        <v>#VALUE!</v>
      </c>
      <c r="K41" s="53" t="e">
        <f t="shared" si="21"/>
        <v>#VALUE!</v>
      </c>
      <c r="L41" s="53" t="e">
        <f t="shared" si="22"/>
        <v>#VALUE!</v>
      </c>
      <c r="M41" s="81" t="e">
        <f>K5*D41</f>
        <v>#VALUE!</v>
      </c>
    </row>
    <row r="42" spans="3:13" x14ac:dyDescent="0.25">
      <c r="D42" s="7">
        <f>SUM(D39:D41)</f>
        <v>0</v>
      </c>
      <c r="E42" s="12">
        <f t="shared" ref="E42:F42" si="23">SUM(E39:E41)</f>
        <v>0</v>
      </c>
      <c r="F42" s="16">
        <f t="shared" si="23"/>
        <v>0</v>
      </c>
      <c r="H42" s="7" t="e">
        <f>SUM(H39:H41)</f>
        <v>#VALUE!</v>
      </c>
      <c r="I42" s="7" t="e">
        <f t="shared" ref="I42:J42" si="24">SUM(I39:I41)</f>
        <v>#VALUE!</v>
      </c>
      <c r="J42" s="7" t="e">
        <f t="shared" si="24"/>
        <v>#VALUE!</v>
      </c>
      <c r="K42" s="54" t="e">
        <f t="shared" si="21"/>
        <v>#VALUE!</v>
      </c>
      <c r="L42" s="54" t="e">
        <f t="shared" si="22"/>
        <v>#VALUE!</v>
      </c>
      <c r="M42" s="82" t="e">
        <f>SUM(M39:M41)</f>
        <v>#VALUE!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8cc2b7-12c2-4527-8aca-a05f9d9c47b8">
      <UserInfo>
        <DisplayName>Peeters, Diane</DisplayName>
        <AccountId>281</AccountId>
        <AccountType/>
      </UserInfo>
      <UserInfo>
        <DisplayName>Meuwis, Jan</DisplayName>
        <AccountId>262</AccountId>
        <AccountType/>
      </UserInfo>
      <UserInfo>
        <DisplayName>Monten, Ludo</DisplayName>
        <AccountId>332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0F0923061D046854194BE0516E590" ma:contentTypeVersion="10" ma:contentTypeDescription="Create a new document." ma:contentTypeScope="" ma:versionID="2b038f046b4650d0aa5b413bc826c17d">
  <xsd:schema xmlns:xsd="http://www.w3.org/2001/XMLSchema" xmlns:xs="http://www.w3.org/2001/XMLSchema" xmlns:p="http://schemas.microsoft.com/office/2006/metadata/properties" xmlns:ns2="e04cc038-c0fd-42e9-8bbb-3737eabe3517" xmlns:ns3="b78cc2b7-12c2-4527-8aca-a05f9d9c47b8" targetNamespace="http://schemas.microsoft.com/office/2006/metadata/properties" ma:root="true" ma:fieldsID="6e2ceb1381137e980406665362b6d4b1" ns2:_="" ns3:_="">
    <xsd:import namespace="e04cc038-c0fd-42e9-8bbb-3737eabe3517"/>
    <xsd:import namespace="b78cc2b7-12c2-4527-8aca-a05f9d9c4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cc038-c0fd-42e9-8bbb-3737eabe3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cc2b7-12c2-4527-8aca-a05f9d9c4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ED8A2-E1B0-4E89-BC2E-409731CD7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ED09F-CEEE-4DE6-9156-1B4290103412}">
  <ds:schemaRefs>
    <ds:schemaRef ds:uri="http://schemas.microsoft.com/office/2006/metadata/properties"/>
    <ds:schemaRef ds:uri="http://schemas.microsoft.com/office/infopath/2007/PartnerControls"/>
    <ds:schemaRef ds:uri="b78cc2b7-12c2-4527-8aca-a05f9d9c47b8"/>
  </ds:schemaRefs>
</ds:datastoreItem>
</file>

<file path=customXml/itemProps3.xml><?xml version="1.0" encoding="utf-8"?>
<ds:datastoreItem xmlns:ds="http://schemas.openxmlformats.org/officeDocument/2006/customXml" ds:itemID="{90D38020-46AF-48DC-AAB5-D6623D4F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4cc038-c0fd-42e9-8bbb-3737eabe3517"/>
    <ds:schemaRef ds:uri="b78cc2b7-12c2-4527-8aca-a05f9d9c4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berekening 10d</vt:lpstr>
      <vt:lpstr>LINEO hydro 8 cm</vt:lpstr>
      <vt:lpstr>berekening 8d</vt:lpstr>
      <vt:lpstr>'LINEO hydro 8 cm'!Oblasť_tlače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Tilkin</dc:creator>
  <cp:keywords/>
  <dc:description/>
  <cp:lastModifiedBy>Peter Halaska</cp:lastModifiedBy>
  <cp:revision/>
  <dcterms:created xsi:type="dcterms:W3CDTF">2018-10-31T07:57:58Z</dcterms:created>
  <dcterms:modified xsi:type="dcterms:W3CDTF">2023-02-20T15:38:14Z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0x010100C030F0923061D046854194BE0516E590</vt:lpwstr>
  </property>
</Properties>
</file>